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485" activeTab="5"/>
  </bookViews>
  <sheets>
    <sheet name="Дх" sheetId="22" r:id="rId1"/>
    <sheet name="МП" sheetId="15" r:id="rId2"/>
    <sheet name="вед. " sheetId="14" r:id="rId3"/>
    <sheet name="источ." sheetId="17" r:id="rId4"/>
    <sheet name="прил. 5 госполном" sheetId="20" r:id="rId5"/>
    <sheet name="прил. 6 (8_ субсидии НКО)" sheetId="21" r:id="rId6"/>
  </sheets>
  <definedNames>
    <definedName name="_xlnm._FilterDatabase" localSheetId="2" hidden="1">'вед. '!$A$12:$S$1011</definedName>
    <definedName name="_xlnm._FilterDatabase" localSheetId="1" hidden="1">МП!$A$11:$N$542</definedName>
    <definedName name="_xlnm._FilterDatabase" localSheetId="4" hidden="1">'прил. 5 госполном'!#REF!</definedName>
    <definedName name="APPT" localSheetId="2">'вед. '!$A$21</definedName>
    <definedName name="FIO" localSheetId="2">'вед. '!#REF!</definedName>
    <definedName name="LAST_CELL" localSheetId="2">'вед. '!#REF!</definedName>
    <definedName name="SIGN" localSheetId="2">'вед. '!$A$21:$E$22</definedName>
    <definedName name="_xlnm.Print_Titles" localSheetId="2">'вед. '!$9:$11</definedName>
    <definedName name="_xlnm.Print_Titles" localSheetId="1">МП!$10:$11</definedName>
  </definedNames>
  <calcPr calcId="145621"/>
</workbook>
</file>

<file path=xl/calcChain.xml><?xml version="1.0" encoding="utf-8"?>
<calcChain xmlns="http://schemas.openxmlformats.org/spreadsheetml/2006/main">
  <c r="D55" i="20" l="1"/>
  <c r="J54" i="20"/>
  <c r="G54" i="20"/>
  <c r="D54" i="20"/>
  <c r="D53" i="20"/>
  <c r="G52" i="20"/>
  <c r="E52" i="20"/>
  <c r="B52" i="20"/>
  <c r="B36" i="20" s="1"/>
  <c r="G51" i="20"/>
  <c r="D51" i="20"/>
  <c r="G50" i="20"/>
  <c r="D50" i="20"/>
  <c r="J49" i="20"/>
  <c r="G49" i="20"/>
  <c r="D49" i="20"/>
  <c r="J48" i="20"/>
  <c r="G48" i="20"/>
  <c r="D48" i="20"/>
  <c r="J47" i="20"/>
  <c r="G47" i="20"/>
  <c r="D47" i="20"/>
  <c r="D46" i="20"/>
  <c r="D45" i="20"/>
  <c r="J44" i="20"/>
  <c r="G44" i="20"/>
  <c r="D44" i="20"/>
  <c r="J43" i="20"/>
  <c r="G43" i="20"/>
  <c r="D43" i="20"/>
  <c r="J42" i="20"/>
  <c r="G42" i="20"/>
  <c r="D42" i="20"/>
  <c r="J41" i="20"/>
  <c r="G41" i="20"/>
  <c r="D41" i="20"/>
  <c r="D40" i="20"/>
  <c r="J39" i="20"/>
  <c r="G39" i="20"/>
  <c r="D39" i="20"/>
  <c r="J38" i="20"/>
  <c r="G38" i="20"/>
  <c r="D38" i="20"/>
  <c r="J37" i="20"/>
  <c r="J36" i="20" s="1"/>
  <c r="G37" i="20"/>
  <c r="D37" i="20"/>
  <c r="I36" i="20"/>
  <c r="H36" i="20"/>
  <c r="G36" i="20"/>
  <c r="F36" i="20"/>
  <c r="E36" i="20"/>
  <c r="C36" i="20"/>
  <c r="J35" i="20"/>
  <c r="G35" i="20"/>
  <c r="D35" i="20"/>
  <c r="J34" i="20"/>
  <c r="G34" i="20"/>
  <c r="D34" i="20"/>
  <c r="J33" i="20"/>
  <c r="G33" i="20"/>
  <c r="D33" i="20"/>
  <c r="J32" i="20"/>
  <c r="G32" i="20"/>
  <c r="D32" i="20"/>
  <c r="J31" i="20"/>
  <c r="G31" i="20"/>
  <c r="D31" i="20"/>
  <c r="J30" i="20"/>
  <c r="G30" i="20"/>
  <c r="D30" i="20"/>
  <c r="J29" i="20"/>
  <c r="G29" i="20"/>
  <c r="D29" i="20"/>
  <c r="J28" i="20"/>
  <c r="G28" i="20"/>
  <c r="D28" i="20"/>
  <c r="J27" i="20"/>
  <c r="G27" i="20"/>
  <c r="D27" i="20"/>
  <c r="J26" i="20"/>
  <c r="G26" i="20"/>
  <c r="D26" i="20"/>
  <c r="J25" i="20"/>
  <c r="G25" i="20"/>
  <c r="D25" i="20"/>
  <c r="J24" i="20"/>
  <c r="G24" i="20"/>
  <c r="D24" i="20"/>
  <c r="J23" i="20"/>
  <c r="G23" i="20"/>
  <c r="J22" i="20"/>
  <c r="G22" i="20"/>
  <c r="D22" i="20"/>
  <c r="J21" i="20"/>
  <c r="G21" i="20"/>
  <c r="D21" i="20"/>
  <c r="J20" i="20"/>
  <c r="J19" i="20" s="1"/>
  <c r="G20" i="20"/>
  <c r="D20" i="20"/>
  <c r="D19" i="20" s="1"/>
  <c r="I19" i="20"/>
  <c r="H19" i="20"/>
  <c r="G19" i="20"/>
  <c r="F19" i="20"/>
  <c r="E19" i="20"/>
  <c r="C19" i="20"/>
  <c r="B19" i="20"/>
  <c r="J18" i="20"/>
  <c r="G18" i="20"/>
  <c r="D18" i="20"/>
  <c r="J17" i="20"/>
  <c r="G17" i="20"/>
  <c r="D17" i="20"/>
  <c r="D16" i="20" s="1"/>
  <c r="J16" i="20"/>
  <c r="I16" i="20"/>
  <c r="H16" i="20"/>
  <c r="G16" i="20"/>
  <c r="F16" i="20"/>
  <c r="E16" i="20"/>
  <c r="C16" i="20"/>
  <c r="B16" i="20"/>
  <c r="D15" i="20"/>
  <c r="D14" i="20"/>
  <c r="J13" i="20"/>
  <c r="J12" i="20" s="1"/>
  <c r="G13" i="20"/>
  <c r="G12" i="20" s="1"/>
  <c r="G57" i="20" s="1"/>
  <c r="G59" i="20" s="1"/>
  <c r="D13" i="20"/>
  <c r="I12" i="20"/>
  <c r="I57" i="20" s="1"/>
  <c r="I59" i="20" s="1"/>
  <c r="H12" i="20"/>
  <c r="H57" i="20" s="1"/>
  <c r="H59" i="20" s="1"/>
  <c r="F12" i="20"/>
  <c r="F57" i="20" s="1"/>
  <c r="F59" i="20" s="1"/>
  <c r="E12" i="20"/>
  <c r="E57" i="20" s="1"/>
  <c r="E59" i="20" s="1"/>
  <c r="D12" i="20"/>
  <c r="C12" i="20"/>
  <c r="C57" i="20" s="1"/>
  <c r="C59" i="20" s="1"/>
  <c r="B12" i="20"/>
  <c r="B57" i="20" l="1"/>
  <c r="B59" i="20" s="1"/>
  <c r="J57" i="20"/>
  <c r="J59" i="20" s="1"/>
  <c r="D52" i="20"/>
  <c r="D36" i="20" s="1"/>
  <c r="D57" i="20" s="1"/>
  <c r="D59" i="20" s="1"/>
  <c r="G300" i="15"/>
  <c r="G297" i="15"/>
  <c r="H382" i="15" l="1"/>
  <c r="H381" i="15" s="1"/>
  <c r="H380" i="15" s="1"/>
  <c r="G381" i="15"/>
  <c r="G380" i="15"/>
  <c r="F381" i="15"/>
  <c r="F380" i="15" s="1"/>
  <c r="G382" i="15"/>
  <c r="J944" i="14"/>
  <c r="J943" i="14" s="1"/>
  <c r="J942" i="14" s="1"/>
  <c r="C15" i="17"/>
  <c r="C12" i="17"/>
  <c r="I943" i="14"/>
  <c r="I942" i="14"/>
  <c r="H943" i="14"/>
  <c r="H942" i="14" s="1"/>
  <c r="K944" i="14" l="1"/>
  <c r="K943" i="14" s="1"/>
  <c r="K942" i="14" s="1"/>
  <c r="G328" i="15" l="1"/>
  <c r="I309" i="14"/>
  <c r="G220" i="15" l="1"/>
  <c r="H188" i="15"/>
  <c r="H187" i="15" s="1"/>
  <c r="G187" i="15"/>
  <c r="G249" i="15"/>
  <c r="G254" i="15"/>
  <c r="G256" i="15"/>
  <c r="G466" i="15"/>
  <c r="G465" i="15" s="1"/>
  <c r="H466" i="15"/>
  <c r="H465" i="15" s="1"/>
  <c r="H349" i="15"/>
  <c r="H348" i="15" s="1"/>
  <c r="G348" i="15"/>
  <c r="K235" i="14" l="1"/>
  <c r="K234" i="14" s="1"/>
  <c r="K233" i="14" s="1"/>
  <c r="K232" i="14" s="1"/>
  <c r="K231" i="14" s="1"/>
  <c r="U234" i="14"/>
  <c r="T234" i="14"/>
  <c r="T233" i="14" s="1"/>
  <c r="T232" i="14" s="1"/>
  <c r="T231" i="14" s="1"/>
  <c r="S234" i="14"/>
  <c r="S233" i="14" s="1"/>
  <c r="S232" i="14" s="1"/>
  <c r="S231" i="14" s="1"/>
  <c r="R234" i="14"/>
  <c r="R233" i="14" s="1"/>
  <c r="R232" i="14" s="1"/>
  <c r="R231" i="14" s="1"/>
  <c r="Q234" i="14"/>
  <c r="Q233" i="14" s="1"/>
  <c r="Q232" i="14" s="1"/>
  <c r="Q231" i="14" s="1"/>
  <c r="P234" i="14"/>
  <c r="P233" i="14" s="1"/>
  <c r="P232" i="14" s="1"/>
  <c r="P231" i="14" s="1"/>
  <c r="O234" i="14"/>
  <c r="O233" i="14" s="1"/>
  <c r="O232" i="14" s="1"/>
  <c r="O231" i="14" s="1"/>
  <c r="N234" i="14"/>
  <c r="N233" i="14" s="1"/>
  <c r="N232" i="14" s="1"/>
  <c r="N231" i="14" s="1"/>
  <c r="M234" i="14"/>
  <c r="L234" i="14"/>
  <c r="L233" i="14" s="1"/>
  <c r="L232" i="14" s="1"/>
  <c r="L231" i="14" s="1"/>
  <c r="J234" i="14"/>
  <c r="J233" i="14" s="1"/>
  <c r="J232" i="14" s="1"/>
  <c r="J231" i="14" s="1"/>
  <c r="I234" i="14"/>
  <c r="I233" i="14" s="1"/>
  <c r="I232" i="14" s="1"/>
  <c r="I231" i="14" s="1"/>
  <c r="U233" i="14"/>
  <c r="U232" i="14" s="1"/>
  <c r="U231" i="14" s="1"/>
  <c r="M233" i="14"/>
  <c r="M232" i="14" s="1"/>
  <c r="M231" i="14" s="1"/>
  <c r="H234" i="14"/>
  <c r="H233" i="14" s="1"/>
  <c r="H232" i="14" s="1"/>
  <c r="H231" i="14" s="1"/>
  <c r="K120" i="14" l="1"/>
  <c r="I127" i="14"/>
  <c r="J127" i="14"/>
  <c r="U119" i="14"/>
  <c r="U118" i="14" s="1"/>
  <c r="U117" i="14" s="1"/>
  <c r="U116" i="14" s="1"/>
  <c r="T119" i="14"/>
  <c r="S119" i="14"/>
  <c r="S118" i="14" s="1"/>
  <c r="S117" i="14" s="1"/>
  <c r="S116" i="14" s="1"/>
  <c r="R119" i="14"/>
  <c r="R118" i="14" s="1"/>
  <c r="R117" i="14" s="1"/>
  <c r="R116" i="14" s="1"/>
  <c r="Q119" i="14"/>
  <c r="Q118" i="14" s="1"/>
  <c r="Q117" i="14" s="1"/>
  <c r="Q116" i="14" s="1"/>
  <c r="P119" i="14"/>
  <c r="P118" i="14" s="1"/>
  <c r="P117" i="14" s="1"/>
  <c r="P116" i="14" s="1"/>
  <c r="O119" i="14"/>
  <c r="O118" i="14" s="1"/>
  <c r="O117" i="14" s="1"/>
  <c r="O116" i="14" s="1"/>
  <c r="N119" i="14"/>
  <c r="N118" i="14" s="1"/>
  <c r="N117" i="14" s="1"/>
  <c r="N116" i="14" s="1"/>
  <c r="M119" i="14"/>
  <c r="M118" i="14" s="1"/>
  <c r="M117" i="14" s="1"/>
  <c r="M116" i="14" s="1"/>
  <c r="L119" i="14"/>
  <c r="L118" i="14" s="1"/>
  <c r="L117" i="14" s="1"/>
  <c r="L116" i="14" s="1"/>
  <c r="K119" i="14"/>
  <c r="K118" i="14" s="1"/>
  <c r="K117" i="14" s="1"/>
  <c r="K116" i="14" s="1"/>
  <c r="J119" i="14"/>
  <c r="J118" i="14" s="1"/>
  <c r="J117" i="14" s="1"/>
  <c r="J116" i="14" s="1"/>
  <c r="I119" i="14"/>
  <c r="I118" i="14" s="1"/>
  <c r="I117" i="14" s="1"/>
  <c r="I116" i="14" s="1"/>
  <c r="T118" i="14"/>
  <c r="T117" i="14" s="1"/>
  <c r="T116" i="14" s="1"/>
  <c r="H119" i="14"/>
  <c r="H118" i="14" s="1"/>
  <c r="H117" i="14" s="1"/>
  <c r="H116" i="14" s="1"/>
  <c r="J150" i="14"/>
  <c r="K150" i="14" s="1"/>
  <c r="K149" i="14" s="1"/>
  <c r="I149" i="14"/>
  <c r="J149" i="14" l="1"/>
  <c r="G329" i="15"/>
  <c r="I329" i="15"/>
  <c r="J329" i="15"/>
  <c r="L329" i="15"/>
  <c r="N329" i="15"/>
  <c r="O329" i="15"/>
  <c r="Q329" i="15"/>
  <c r="H332" i="15"/>
  <c r="K313" i="14"/>
  <c r="I310" i="14"/>
  <c r="J310" i="14"/>
  <c r="L310" i="14"/>
  <c r="M310" i="14"/>
  <c r="O310" i="14"/>
  <c r="Q310" i="14"/>
  <c r="R310" i="14"/>
  <c r="T310" i="14"/>
  <c r="H368" i="15"/>
  <c r="H367" i="15" s="1"/>
  <c r="G367" i="15"/>
  <c r="H44" i="15"/>
  <c r="H43" i="15" s="1"/>
  <c r="H42" i="15" s="1"/>
  <c r="G43" i="15"/>
  <c r="G42" i="15" s="1"/>
  <c r="D46" i="15"/>
  <c r="E46" i="15"/>
  <c r="G46" i="15"/>
  <c r="J46" i="15"/>
  <c r="L46" i="15"/>
  <c r="O46" i="15"/>
  <c r="Q46" i="15"/>
  <c r="F47" i="15"/>
  <c r="F46" i="15" s="1"/>
  <c r="G445" i="15"/>
  <c r="G299" i="15"/>
  <c r="G298" i="15" s="1"/>
  <c r="I299" i="15"/>
  <c r="I298" i="15" s="1"/>
  <c r="J299" i="15"/>
  <c r="J298" i="15" s="1"/>
  <c r="L299" i="15"/>
  <c r="L298" i="15" s="1"/>
  <c r="N299" i="15"/>
  <c r="O299" i="15"/>
  <c r="O298" i="15" s="1"/>
  <c r="Q299" i="15"/>
  <c r="H300" i="15"/>
  <c r="H297" i="15"/>
  <c r="H296" i="15" s="1"/>
  <c r="G296" i="15"/>
  <c r="D299" i="15"/>
  <c r="D298" i="15" s="1"/>
  <c r="E299" i="15"/>
  <c r="E298" i="15" s="1"/>
  <c r="N298" i="15"/>
  <c r="Q298" i="15"/>
  <c r="H47" i="15" l="1"/>
  <c r="H46" i="15" s="1"/>
  <c r="K605" i="14" l="1"/>
  <c r="K604" i="14" s="1"/>
  <c r="K603" i="14" s="1"/>
  <c r="K602" i="14" s="1"/>
  <c r="K601" i="14" s="1"/>
  <c r="K600" i="14" s="1"/>
  <c r="K599" i="14" s="1"/>
  <c r="U604" i="14"/>
  <c r="T604" i="14"/>
  <c r="S604" i="14"/>
  <c r="S603" i="14" s="1"/>
  <c r="S602" i="14" s="1"/>
  <c r="S601" i="14" s="1"/>
  <c r="S600" i="14" s="1"/>
  <c r="S599" i="14" s="1"/>
  <c r="R604" i="14"/>
  <c r="R603" i="14" s="1"/>
  <c r="R602" i="14" s="1"/>
  <c r="R601" i="14" s="1"/>
  <c r="R600" i="14" s="1"/>
  <c r="R599" i="14" s="1"/>
  <c r="Q604" i="14"/>
  <c r="Q603" i="14" s="1"/>
  <c r="Q602" i="14" s="1"/>
  <c r="Q601" i="14" s="1"/>
  <c r="Q600" i="14" s="1"/>
  <c r="Q599" i="14" s="1"/>
  <c r="P604" i="14"/>
  <c r="P603" i="14" s="1"/>
  <c r="P602" i="14" s="1"/>
  <c r="P601" i="14" s="1"/>
  <c r="P600" i="14" s="1"/>
  <c r="P599" i="14" s="1"/>
  <c r="O604" i="14"/>
  <c r="O603" i="14" s="1"/>
  <c r="O602" i="14" s="1"/>
  <c r="O601" i="14" s="1"/>
  <c r="O600" i="14" s="1"/>
  <c r="O599" i="14" s="1"/>
  <c r="N604" i="14"/>
  <c r="N603" i="14" s="1"/>
  <c r="N602" i="14" s="1"/>
  <c r="N601" i="14" s="1"/>
  <c r="N600" i="14" s="1"/>
  <c r="N599" i="14" s="1"/>
  <c r="M604" i="14"/>
  <c r="M603" i="14" s="1"/>
  <c r="M602" i="14" s="1"/>
  <c r="M601" i="14" s="1"/>
  <c r="M600" i="14" s="1"/>
  <c r="M599" i="14" s="1"/>
  <c r="L604" i="14"/>
  <c r="L603" i="14" s="1"/>
  <c r="L602" i="14" s="1"/>
  <c r="L601" i="14" s="1"/>
  <c r="L600" i="14" s="1"/>
  <c r="L599" i="14" s="1"/>
  <c r="J604" i="14"/>
  <c r="J603" i="14" s="1"/>
  <c r="J602" i="14" s="1"/>
  <c r="J601" i="14" s="1"/>
  <c r="J600" i="14" s="1"/>
  <c r="J599" i="14" s="1"/>
  <c r="I604" i="14"/>
  <c r="U603" i="14"/>
  <c r="T603" i="14"/>
  <c r="I603" i="14"/>
  <c r="I602" i="14" s="1"/>
  <c r="I601" i="14" s="1"/>
  <c r="I600" i="14" s="1"/>
  <c r="I599" i="14" s="1"/>
  <c r="U602" i="14"/>
  <c r="U601" i="14" s="1"/>
  <c r="U600" i="14" s="1"/>
  <c r="U599" i="14" s="1"/>
  <c r="T602" i="14"/>
  <c r="T601" i="14" s="1"/>
  <c r="T600" i="14" s="1"/>
  <c r="T599" i="14" s="1"/>
  <c r="H604" i="14"/>
  <c r="H603" i="14" s="1"/>
  <c r="H602" i="14" s="1"/>
  <c r="H601" i="14" s="1"/>
  <c r="H600" i="14" s="1"/>
  <c r="H599" i="14" s="1"/>
  <c r="K284" i="14" l="1"/>
  <c r="K283" i="14" s="1"/>
  <c r="K282" i="14" s="1"/>
  <c r="K281" i="14" s="1"/>
  <c r="K280" i="14" s="1"/>
  <c r="U283" i="14"/>
  <c r="U282" i="14" s="1"/>
  <c r="U281" i="14" s="1"/>
  <c r="U280" i="14" s="1"/>
  <c r="T283" i="14"/>
  <c r="T282" i="14" s="1"/>
  <c r="T281" i="14" s="1"/>
  <c r="T280" i="14" s="1"/>
  <c r="S283" i="14"/>
  <c r="S282" i="14" s="1"/>
  <c r="S281" i="14" s="1"/>
  <c r="S280" i="14" s="1"/>
  <c r="R283" i="14"/>
  <c r="R282" i="14" s="1"/>
  <c r="R281" i="14" s="1"/>
  <c r="R280" i="14" s="1"/>
  <c r="Q283" i="14"/>
  <c r="P283" i="14"/>
  <c r="P282" i="14" s="1"/>
  <c r="P281" i="14" s="1"/>
  <c r="P280" i="14" s="1"/>
  <c r="O283" i="14"/>
  <c r="O282" i="14" s="1"/>
  <c r="O281" i="14" s="1"/>
  <c r="O280" i="14" s="1"/>
  <c r="N283" i="14"/>
  <c r="N282" i="14" s="1"/>
  <c r="N281" i="14" s="1"/>
  <c r="N280" i="14" s="1"/>
  <c r="M283" i="14"/>
  <c r="M282" i="14" s="1"/>
  <c r="M281" i="14" s="1"/>
  <c r="M280" i="14" s="1"/>
  <c r="L283" i="14"/>
  <c r="L282" i="14" s="1"/>
  <c r="L281" i="14" s="1"/>
  <c r="L280" i="14" s="1"/>
  <c r="J283" i="14"/>
  <c r="J282" i="14" s="1"/>
  <c r="J281" i="14" s="1"/>
  <c r="J280" i="14" s="1"/>
  <c r="I283" i="14"/>
  <c r="I282" i="14" s="1"/>
  <c r="I281" i="14" s="1"/>
  <c r="I280" i="14" s="1"/>
  <c r="Q282" i="14"/>
  <c r="Q281" i="14" s="1"/>
  <c r="Q280" i="14" s="1"/>
  <c r="H283" i="14"/>
  <c r="H282" i="14" s="1"/>
  <c r="H281" i="14" s="1"/>
  <c r="H280" i="14" s="1"/>
  <c r="K934" i="14"/>
  <c r="K933" i="14" s="1"/>
  <c r="J933" i="14"/>
  <c r="I933" i="14"/>
  <c r="H933" i="14"/>
  <c r="K668" i="14"/>
  <c r="K667" i="14" s="1"/>
  <c r="K666" i="14" s="1"/>
  <c r="I667" i="14"/>
  <c r="I666" i="14" s="1"/>
  <c r="J667" i="14"/>
  <c r="J666" i="14" s="1"/>
  <c r="L667" i="14"/>
  <c r="L666" i="14" s="1"/>
  <c r="M667" i="14"/>
  <c r="M666" i="14" s="1"/>
  <c r="N667" i="14"/>
  <c r="N666" i="14" s="1"/>
  <c r="O667" i="14"/>
  <c r="O666" i="14" s="1"/>
  <c r="P667" i="14"/>
  <c r="P666" i="14" s="1"/>
  <c r="Q667" i="14"/>
  <c r="Q666" i="14" s="1"/>
  <c r="R667" i="14"/>
  <c r="R666" i="14" s="1"/>
  <c r="S667" i="14"/>
  <c r="S666" i="14" s="1"/>
  <c r="T667" i="14"/>
  <c r="T666" i="14" s="1"/>
  <c r="U667" i="14"/>
  <c r="U666" i="14" s="1"/>
  <c r="H667" i="14"/>
  <c r="H666" i="14" s="1"/>
  <c r="I530" i="14" l="1"/>
  <c r="I330" i="14"/>
  <c r="J330" i="14"/>
  <c r="L330" i="14"/>
  <c r="M330" i="14"/>
  <c r="O330" i="14"/>
  <c r="Q330" i="14"/>
  <c r="R330" i="14"/>
  <c r="T330" i="14"/>
  <c r="V330" i="14"/>
  <c r="K331" i="14"/>
  <c r="K328" i="14"/>
  <c r="K327" i="14" s="1"/>
  <c r="J327" i="14"/>
  <c r="I327" i="14"/>
  <c r="H327" i="14"/>
  <c r="I345" i="14" l="1"/>
  <c r="I1007" i="14"/>
  <c r="I1006" i="14" s="1"/>
  <c r="I1005" i="14" s="1"/>
  <c r="I1003" i="14"/>
  <c r="I1002" i="14"/>
  <c r="I1001" i="14" s="1"/>
  <c r="I1000" i="14" s="1"/>
  <c r="I999" i="14" s="1"/>
  <c r="I998" i="14" s="1"/>
  <c r="I989" i="14"/>
  <c r="I988" i="14" s="1"/>
  <c r="I987" i="14" s="1"/>
  <c r="I984" i="14"/>
  <c r="I983" i="14" s="1"/>
  <c r="I982" i="14" s="1"/>
  <c r="I978" i="14"/>
  <c r="I976" i="14"/>
  <c r="I970" i="14"/>
  <c r="I966" i="14"/>
  <c r="I965" i="14" s="1"/>
  <c r="I964" i="14" s="1"/>
  <c r="I963" i="14" s="1"/>
  <c r="I962" i="14" s="1"/>
  <c r="I956" i="14"/>
  <c r="I955" i="14" s="1"/>
  <c r="I954" i="14" s="1"/>
  <c r="I953" i="14" s="1"/>
  <c r="I952" i="14" s="1"/>
  <c r="I950" i="14"/>
  <c r="I949" i="14" s="1"/>
  <c r="I948" i="14" s="1"/>
  <c r="I947" i="14" s="1"/>
  <c r="I946" i="14" s="1"/>
  <c r="I938" i="14"/>
  <c r="I937" i="14" s="1"/>
  <c r="I935" i="14"/>
  <c r="I931" i="14"/>
  <c r="I929" i="14"/>
  <c r="I924" i="14"/>
  <c r="I923" i="14" s="1"/>
  <c r="I922" i="14" s="1"/>
  <c r="I921" i="14" s="1"/>
  <c r="I917" i="14"/>
  <c r="I916" i="14" s="1"/>
  <c r="I915" i="14" s="1"/>
  <c r="I914" i="14" s="1"/>
  <c r="I913" i="14" s="1"/>
  <c r="I912" i="14" s="1"/>
  <c r="I910" i="14"/>
  <c r="I909" i="14" s="1"/>
  <c r="I908" i="14" s="1"/>
  <c r="I907" i="14" s="1"/>
  <c r="I906" i="14" s="1"/>
  <c r="I904" i="14"/>
  <c r="I903" i="14" s="1"/>
  <c r="I902" i="14" s="1"/>
  <c r="I901" i="14" s="1"/>
  <c r="I899" i="14"/>
  <c r="I898" i="14" s="1"/>
  <c r="I897" i="14" s="1"/>
  <c r="I896" i="14" s="1"/>
  <c r="I892" i="14"/>
  <c r="I891" i="14" s="1"/>
  <c r="I890" i="14" s="1"/>
  <c r="I889" i="14" s="1"/>
  <c r="I888" i="14" s="1"/>
  <c r="I887" i="14" s="1"/>
  <c r="I883" i="14"/>
  <c r="I882" i="14" s="1"/>
  <c r="I880" i="14"/>
  <c r="I879" i="14" s="1"/>
  <c r="I877" i="14"/>
  <c r="I876" i="14" s="1"/>
  <c r="I872" i="14"/>
  <c r="I868" i="14"/>
  <c r="I864" i="14"/>
  <c r="I862" i="14"/>
  <c r="I856" i="14"/>
  <c r="I854" i="14"/>
  <c r="I852" i="14"/>
  <c r="I850" i="14"/>
  <c r="I848" i="14"/>
  <c r="I846" i="14"/>
  <c r="I842" i="14"/>
  <c r="I840" i="14"/>
  <c r="I838" i="14"/>
  <c r="I834" i="14"/>
  <c r="I832" i="14"/>
  <c r="I831" i="14" s="1"/>
  <c r="I830" i="14" s="1"/>
  <c r="I825" i="14"/>
  <c r="I824" i="14" s="1"/>
  <c r="I823" i="14" s="1"/>
  <c r="I821" i="14"/>
  <c r="I820" i="14" s="1"/>
  <c r="I819" i="14" s="1"/>
  <c r="I815" i="14"/>
  <c r="I814" i="14" s="1"/>
  <c r="I813" i="14" s="1"/>
  <c r="I812" i="14" s="1"/>
  <c r="I811" i="14" s="1"/>
  <c r="I809" i="14"/>
  <c r="I808" i="14" s="1"/>
  <c r="I807" i="14" s="1"/>
  <c r="I805" i="14"/>
  <c r="I803" i="14"/>
  <c r="I794" i="14"/>
  <c r="I793" i="14" s="1"/>
  <c r="I792" i="14" s="1"/>
  <c r="I791" i="14" s="1"/>
  <c r="I790" i="14" s="1"/>
  <c r="I789" i="14" s="1"/>
  <c r="I787" i="14"/>
  <c r="I786" i="14" s="1"/>
  <c r="I785" i="14" s="1"/>
  <c r="I784" i="14" s="1"/>
  <c r="I783" i="14" s="1"/>
  <c r="I782" i="14" s="1"/>
  <c r="I778" i="14"/>
  <c r="I777" i="14" s="1"/>
  <c r="I776" i="14" s="1"/>
  <c r="I775" i="14" s="1"/>
  <c r="I774" i="14" s="1"/>
  <c r="I773" i="14" s="1"/>
  <c r="I771" i="14"/>
  <c r="I770" i="14" s="1"/>
  <c r="I769" i="14" s="1"/>
  <c r="I768" i="14" s="1"/>
  <c r="I767" i="14" s="1"/>
  <c r="I765" i="14"/>
  <c r="I764" i="14" s="1"/>
  <c r="I763" i="14" s="1"/>
  <c r="I762" i="14" s="1"/>
  <c r="I760" i="14"/>
  <c r="I757" i="14"/>
  <c r="I755" i="14"/>
  <c r="I747" i="14"/>
  <c r="I746" i="14" s="1"/>
  <c r="I743" i="14"/>
  <c r="I742" i="14" s="1"/>
  <c r="I737" i="14"/>
  <c r="I733" i="14"/>
  <c r="I731" i="14"/>
  <c r="I728" i="14"/>
  <c r="I725" i="14"/>
  <c r="I721" i="14"/>
  <c r="I719" i="14"/>
  <c r="I715" i="14"/>
  <c r="I709" i="14"/>
  <c r="I708" i="14" s="1"/>
  <c r="I707" i="14" s="1"/>
  <c r="I706" i="14" s="1"/>
  <c r="I705" i="14" s="1"/>
  <c r="I703" i="14"/>
  <c r="I702" i="14" s="1"/>
  <c r="I701" i="14" s="1"/>
  <c r="I700" i="14" s="1"/>
  <c r="I698" i="14"/>
  <c r="I697" i="14" s="1"/>
  <c r="I696" i="14" s="1"/>
  <c r="I695" i="14" s="1"/>
  <c r="I692" i="14"/>
  <c r="I691" i="14" s="1"/>
  <c r="I690" i="14" s="1"/>
  <c r="I689" i="14" s="1"/>
  <c r="I687" i="14"/>
  <c r="I686" i="14" s="1"/>
  <c r="I684" i="14"/>
  <c r="I682" i="14"/>
  <c r="I680" i="14"/>
  <c r="I678" i="14"/>
  <c r="I676" i="14"/>
  <c r="I674" i="14"/>
  <c r="I671" i="14"/>
  <c r="I670" i="14" s="1"/>
  <c r="I664" i="14"/>
  <c r="I662" i="14"/>
  <c r="I660" i="14"/>
  <c r="I654" i="14"/>
  <c r="I653" i="14" s="1"/>
  <c r="I652" i="14" s="1"/>
  <c r="I651" i="14" s="1"/>
  <c r="I648" i="14"/>
  <c r="I646" i="14"/>
  <c r="I645" i="14" s="1"/>
  <c r="I643" i="14"/>
  <c r="I639" i="14"/>
  <c r="I637" i="14"/>
  <c r="I635" i="14"/>
  <c r="I627" i="14"/>
  <c r="I626" i="14" s="1"/>
  <c r="I625" i="14" s="1"/>
  <c r="I624" i="14" s="1"/>
  <c r="I623" i="14" s="1"/>
  <c r="I622" i="14" s="1"/>
  <c r="I618" i="14"/>
  <c r="I617" i="14" s="1"/>
  <c r="I616" i="14" s="1"/>
  <c r="I615" i="14" s="1"/>
  <c r="I614" i="14" s="1"/>
  <c r="I613" i="14" s="1"/>
  <c r="I611" i="14"/>
  <c r="I610" i="14" s="1"/>
  <c r="I609" i="14" s="1"/>
  <c r="I608" i="14" s="1"/>
  <c r="I607" i="14" s="1"/>
  <c r="I606" i="14" s="1"/>
  <c r="I596" i="14"/>
  <c r="I595" i="14" s="1"/>
  <c r="I594" i="14" s="1"/>
  <c r="I593" i="14" s="1"/>
  <c r="I591" i="14"/>
  <c r="I587" i="14"/>
  <c r="I586" i="14" s="1"/>
  <c r="I584" i="14"/>
  <c r="I583" i="14" s="1"/>
  <c r="I576" i="14"/>
  <c r="I575" i="14" s="1"/>
  <c r="I574" i="14" s="1"/>
  <c r="I573" i="14" s="1"/>
  <c r="I572" i="14" s="1"/>
  <c r="I567" i="14"/>
  <c r="I566" i="14" s="1"/>
  <c r="I565" i="14" s="1"/>
  <c r="I564" i="14" s="1"/>
  <c r="I563" i="14" s="1"/>
  <c r="I562" i="14" s="1"/>
  <c r="I560" i="14"/>
  <c r="I559" i="14" s="1"/>
  <c r="I558" i="14" s="1"/>
  <c r="I557" i="14" s="1"/>
  <c r="I556" i="14" s="1"/>
  <c r="I555" i="14" s="1"/>
  <c r="I552" i="14"/>
  <c r="I551" i="14" s="1"/>
  <c r="I550" i="14" s="1"/>
  <c r="I549" i="14" s="1"/>
  <c r="I548" i="14" s="1"/>
  <c r="I545" i="14"/>
  <c r="I544" i="14" s="1"/>
  <c r="I543" i="14" s="1"/>
  <c r="I542" i="14" s="1"/>
  <c r="I541" i="14" s="1"/>
  <c r="I536" i="14"/>
  <c r="I535" i="14" s="1"/>
  <c r="I534" i="14" s="1"/>
  <c r="I533" i="14" s="1"/>
  <c r="I532" i="14" s="1"/>
  <c r="I531" i="14" s="1"/>
  <c r="I529" i="14"/>
  <c r="I528" i="14" s="1"/>
  <c r="I527" i="14" s="1"/>
  <c r="I525" i="14"/>
  <c r="I523" i="14"/>
  <c r="I518" i="14"/>
  <c r="I517" i="14" s="1"/>
  <c r="I516" i="14" s="1"/>
  <c r="I514" i="14"/>
  <c r="I512" i="14"/>
  <c r="I507" i="14"/>
  <c r="I506" i="14" s="1"/>
  <c r="I505" i="14" s="1"/>
  <c r="I504" i="14" s="1"/>
  <c r="I501" i="14"/>
  <c r="I500" i="14" s="1"/>
  <c r="I499" i="14" s="1"/>
  <c r="I497" i="14"/>
  <c r="I495" i="14"/>
  <c r="I493" i="14"/>
  <c r="I487" i="14"/>
  <c r="I486" i="14" s="1"/>
  <c r="I485" i="14" s="1"/>
  <c r="I484" i="14" s="1"/>
  <c r="I483" i="14" s="1"/>
  <c r="I481" i="14"/>
  <c r="I480" i="14" s="1"/>
  <c r="I479" i="14" s="1"/>
  <c r="I478" i="14" s="1"/>
  <c r="I477" i="14" s="1"/>
  <c r="I474" i="14"/>
  <c r="I473" i="14" s="1"/>
  <c r="I472" i="14" s="1"/>
  <c r="I471" i="14" s="1"/>
  <c r="I470" i="14" s="1"/>
  <c r="I468" i="14"/>
  <c r="I461" i="14"/>
  <c r="I460" i="14" s="1"/>
  <c r="I459" i="14" s="1"/>
  <c r="I458" i="14" s="1"/>
  <c r="I457" i="14" s="1"/>
  <c r="I455" i="14"/>
  <c r="I453" i="14"/>
  <c r="I449" i="14"/>
  <c r="I448" i="14" s="1"/>
  <c r="I447" i="14" s="1"/>
  <c r="I444" i="14"/>
  <c r="I443" i="14" s="1"/>
  <c r="I442" i="14" s="1"/>
  <c r="I441" i="14" s="1"/>
  <c r="I438" i="14"/>
  <c r="I437" i="14" s="1"/>
  <c r="I436" i="14" s="1"/>
  <c r="I435" i="14" s="1"/>
  <c r="I434" i="14" s="1"/>
  <c r="I432" i="14"/>
  <c r="I430" i="14"/>
  <c r="I427" i="14"/>
  <c r="I425" i="14"/>
  <c r="I419" i="14"/>
  <c r="I418" i="14" s="1"/>
  <c r="I416" i="14"/>
  <c r="I414" i="14"/>
  <c r="I407" i="14"/>
  <c r="I406" i="14" s="1"/>
  <c r="I405" i="14" s="1"/>
  <c r="I404" i="14" s="1"/>
  <c r="I402" i="14"/>
  <c r="I401" i="14" s="1"/>
  <c r="I400" i="14" s="1"/>
  <c r="I398" i="14"/>
  <c r="I397" i="14" s="1"/>
  <c r="I396" i="14" s="1"/>
  <c r="I393" i="14"/>
  <c r="I392" i="14" s="1"/>
  <c r="I391" i="14" s="1"/>
  <c r="I390" i="14" s="1"/>
  <c r="I387" i="14"/>
  <c r="I386" i="14" s="1"/>
  <c r="I385" i="14" s="1"/>
  <c r="I383" i="14"/>
  <c r="I382" i="14" s="1"/>
  <c r="I381" i="14" s="1"/>
  <c r="I379" i="14"/>
  <c r="I378" i="14" s="1"/>
  <c r="I376" i="14"/>
  <c r="I374" i="14"/>
  <c r="I371" i="14"/>
  <c r="I369" i="14"/>
  <c r="I367" i="14"/>
  <c r="I364" i="14"/>
  <c r="I362" i="14"/>
  <c r="I360" i="14"/>
  <c r="I358" i="14"/>
  <c r="I356" i="14"/>
  <c r="I354" i="14"/>
  <c r="I352" i="14"/>
  <c r="I349" i="14"/>
  <c r="I347" i="14"/>
  <c r="I344" i="14"/>
  <c r="I342" i="14"/>
  <c r="I337" i="14"/>
  <c r="I336" i="14" s="1"/>
  <c r="I335" i="14" s="1"/>
  <c r="I334" i="14" s="1"/>
  <c r="I329" i="14"/>
  <c r="I324" i="14"/>
  <c r="I318" i="14"/>
  <c r="I316" i="14"/>
  <c r="I314" i="14"/>
  <c r="I307" i="14"/>
  <c r="I303" i="14"/>
  <c r="I296" i="14"/>
  <c r="I295" i="14" s="1"/>
  <c r="I294" i="14" s="1"/>
  <c r="I293" i="14" s="1"/>
  <c r="I291" i="14"/>
  <c r="I288" i="14" s="1"/>
  <c r="I287" i="14" s="1"/>
  <c r="I286" i="14" s="1"/>
  <c r="I289" i="14"/>
  <c r="I278" i="14"/>
  <c r="I277" i="14" s="1"/>
  <c r="I276" i="14" s="1"/>
  <c r="I274" i="14"/>
  <c r="I271" i="14"/>
  <c r="I269" i="14"/>
  <c r="I266" i="14"/>
  <c r="I264" i="14"/>
  <c r="I262" i="14"/>
  <c r="I255" i="14"/>
  <c r="I254" i="14" s="1"/>
  <c r="I253" i="14" s="1"/>
  <c r="I252" i="14" s="1"/>
  <c r="I251" i="14" s="1"/>
  <c r="I249" i="14"/>
  <c r="I248" i="14" s="1"/>
  <c r="I247" i="14" s="1"/>
  <c r="I245" i="14"/>
  <c r="I244" i="14" s="1"/>
  <c r="I243" i="14" s="1"/>
  <c r="I239" i="14"/>
  <c r="I238" i="14" s="1"/>
  <c r="I237" i="14" s="1"/>
  <c r="I236" i="14" s="1"/>
  <c r="I229" i="14"/>
  <c r="I228" i="14" s="1"/>
  <c r="I226" i="14"/>
  <c r="I225" i="14" s="1"/>
  <c r="I221" i="14"/>
  <c r="I219" i="14"/>
  <c r="I217" i="14"/>
  <c r="I215" i="14"/>
  <c r="I208" i="14"/>
  <c r="I207" i="14" s="1"/>
  <c r="I205" i="14"/>
  <c r="I203" i="14"/>
  <c r="I201" i="14"/>
  <c r="I199" i="14"/>
  <c r="I191" i="14"/>
  <c r="I190" i="14" s="1"/>
  <c r="I189" i="14" s="1"/>
  <c r="I187" i="14"/>
  <c r="I184" i="14"/>
  <c r="I176" i="14"/>
  <c r="I175" i="14" s="1"/>
  <c r="I174" i="14" s="1"/>
  <c r="I172" i="14"/>
  <c r="I171" i="14" s="1"/>
  <c r="I170" i="14" s="1"/>
  <c r="I165" i="14"/>
  <c r="I163" i="14"/>
  <c r="I160" i="14"/>
  <c r="I158" i="14"/>
  <c r="I156" i="14"/>
  <c r="I153" i="14"/>
  <c r="I151" i="14"/>
  <c r="I147" i="14"/>
  <c r="I145" i="14"/>
  <c r="I143" i="14"/>
  <c r="I138" i="14"/>
  <c r="I137" i="14" s="1"/>
  <c r="I136" i="14" s="1"/>
  <c r="I133" i="14"/>
  <c r="I132" i="14" s="1"/>
  <c r="I131" i="14" s="1"/>
  <c r="I129" i="14"/>
  <c r="I124" i="14"/>
  <c r="I114" i="14"/>
  <c r="I113" i="14" s="1"/>
  <c r="I111" i="14"/>
  <c r="I110" i="14" s="1"/>
  <c r="I105" i="14"/>
  <c r="I104" i="14" s="1"/>
  <c r="I103" i="14" s="1"/>
  <c r="I101" i="14"/>
  <c r="I100" i="14" s="1"/>
  <c r="I99" i="14" s="1"/>
  <c r="I97" i="14"/>
  <c r="I96" i="14" s="1"/>
  <c r="I95" i="14" s="1"/>
  <c r="I94" i="14" s="1"/>
  <c r="I93" i="14" s="1"/>
  <c r="I91" i="14"/>
  <c r="I89" i="14"/>
  <c r="I86" i="14"/>
  <c r="I83" i="14"/>
  <c r="I81" i="14"/>
  <c r="I79" i="14"/>
  <c r="I77" i="14"/>
  <c r="I72" i="14"/>
  <c r="I67" i="14"/>
  <c r="I66" i="14" s="1"/>
  <c r="I65" i="14" s="1"/>
  <c r="I64" i="14" s="1"/>
  <c r="I61" i="14"/>
  <c r="I60" i="14" s="1"/>
  <c r="I59" i="14" s="1"/>
  <c r="I54" i="14"/>
  <c r="I52" i="14"/>
  <c r="I47" i="14"/>
  <c r="I46" i="14" s="1"/>
  <c r="I45" i="14" s="1"/>
  <c r="I43" i="14"/>
  <c r="I41" i="14"/>
  <c r="I38" i="14"/>
  <c r="I31" i="14"/>
  <c r="I30" i="14" s="1"/>
  <c r="I29" i="14" s="1"/>
  <c r="I28" i="14" s="1"/>
  <c r="I26" i="14"/>
  <c r="I25" i="14" s="1"/>
  <c r="I24" i="14" s="1"/>
  <c r="I22" i="14"/>
  <c r="I19" i="14"/>
  <c r="I17" i="14"/>
  <c r="I981" i="14" l="1"/>
  <c r="I183" i="14"/>
  <c r="I182" i="14" s="1"/>
  <c r="I142" i="14"/>
  <c r="I346" i="14"/>
  <c r="I452" i="14"/>
  <c r="I451" i="14" s="1"/>
  <c r="I446" i="14" s="1"/>
  <c r="I440" i="14" s="1"/>
  <c r="I730" i="14"/>
  <c r="I861" i="14"/>
  <c r="I860" i="14" s="1"/>
  <c r="I522" i="14"/>
  <c r="I521" i="14" s="1"/>
  <c r="I802" i="14"/>
  <c r="I801" i="14" s="1"/>
  <c r="I800" i="14" s="1"/>
  <c r="I799" i="14" s="1"/>
  <c r="I928" i="14"/>
  <c r="I51" i="14"/>
  <c r="I50" i="14" s="1"/>
  <c r="I49" i="14" s="1"/>
  <c r="I285" i="14"/>
  <c r="I413" i="14"/>
  <c r="I412" i="14" s="1"/>
  <c r="I411" i="14" s="1"/>
  <c r="I410" i="14" s="1"/>
  <c r="I409" i="14" s="1"/>
  <c r="I867" i="14"/>
  <c r="I866" i="14" s="1"/>
  <c r="I590" i="14"/>
  <c r="I589" i="14" s="1"/>
  <c r="I1010" i="14"/>
  <c r="I429" i="14"/>
  <c r="I424" i="14" s="1"/>
  <c r="I423" i="14" s="1"/>
  <c r="I422" i="14" s="1"/>
  <c r="I714" i="14"/>
  <c r="I713" i="14" s="1"/>
  <c r="I323" i="14"/>
  <c r="I322" i="14" s="1"/>
  <c r="I321" i="14" s="1"/>
  <c r="I320" i="14" s="1"/>
  <c r="I155" i="14"/>
  <c r="I214" i="14"/>
  <c r="I213" i="14" s="1"/>
  <c r="I212" i="14" s="1"/>
  <c r="I366" i="14"/>
  <c r="I694" i="14"/>
  <c r="I741" i="14"/>
  <c r="I740" i="14" s="1"/>
  <c r="I754" i="14"/>
  <c r="I753" i="14" s="1"/>
  <c r="I752" i="14" s="1"/>
  <c r="I751" i="14" s="1"/>
  <c r="I750" i="14" s="1"/>
  <c r="I492" i="14"/>
  <c r="I491" i="14" s="1"/>
  <c r="I490" i="14" s="1"/>
  <c r="I489" i="14" s="1"/>
  <c r="I724" i="14"/>
  <c r="I373" i="14"/>
  <c r="I16" i="14"/>
  <c r="I15" i="14" s="1"/>
  <c r="I14" i="14" s="1"/>
  <c r="I13" i="14" s="1"/>
  <c r="I109" i="14"/>
  <c r="I108" i="14" s="1"/>
  <c r="I875" i="14"/>
  <c r="I874" i="14" s="1"/>
  <c r="I37" i="14"/>
  <c r="I36" i="14" s="1"/>
  <c r="I35" i="14" s="1"/>
  <c r="I224" i="14"/>
  <c r="I223" i="14" s="1"/>
  <c r="I268" i="14"/>
  <c r="I351" i="14"/>
  <c r="I520" i="14"/>
  <c r="I642" i="14"/>
  <c r="I641" i="14" s="1"/>
  <c r="I659" i="14"/>
  <c r="I658" i="14" s="1"/>
  <c r="I837" i="14"/>
  <c r="I836" i="14" s="1"/>
  <c r="I71" i="14"/>
  <c r="I70" i="14" s="1"/>
  <c r="I69" i="14" s="1"/>
  <c r="I63" i="14" s="1"/>
  <c r="I123" i="14"/>
  <c r="I122" i="14" s="1"/>
  <c r="I121" i="14" s="1"/>
  <c r="I162" i="14"/>
  <c r="I261" i="14"/>
  <c r="I302" i="14"/>
  <c r="I301" i="14" s="1"/>
  <c r="I300" i="14" s="1"/>
  <c r="I299" i="14" s="1"/>
  <c r="I511" i="14"/>
  <c r="I510" i="14" s="1"/>
  <c r="I509" i="14" s="1"/>
  <c r="I634" i="14"/>
  <c r="I633" i="14" s="1"/>
  <c r="I845" i="14"/>
  <c r="I844" i="14" s="1"/>
  <c r="I895" i="14"/>
  <c r="I894" i="14" s="1"/>
  <c r="I181" i="14"/>
  <c r="I180" i="14" s="1"/>
  <c r="I242" i="14"/>
  <c r="I241" i="14" s="1"/>
  <c r="I198" i="14"/>
  <c r="I197" i="14" s="1"/>
  <c r="I196" i="14" s="1"/>
  <c r="I195" i="14" s="1"/>
  <c r="I341" i="14"/>
  <c r="I169" i="14"/>
  <c r="I168" i="14" s="1"/>
  <c r="I467" i="14"/>
  <c r="I466" i="14" s="1"/>
  <c r="I465" i="14"/>
  <c r="I464" i="14" s="1"/>
  <c r="I463" i="14" s="1"/>
  <c r="I1011" i="14"/>
  <c r="I975" i="14"/>
  <c r="I974" i="14" s="1"/>
  <c r="I973" i="14" s="1"/>
  <c r="I972" i="14" s="1"/>
  <c r="I961" i="14" s="1"/>
  <c r="I395" i="14"/>
  <c r="I389" i="14" s="1"/>
  <c r="I540" i="14"/>
  <c r="I539" i="14" s="1"/>
  <c r="I582" i="14"/>
  <c r="I581" i="14" s="1"/>
  <c r="I580" i="14" s="1"/>
  <c r="I571" i="14" s="1"/>
  <c r="I570" i="14" s="1"/>
  <c r="I673" i="14"/>
  <c r="I669" i="14" s="1"/>
  <c r="I818" i="14"/>
  <c r="I817" i="14" s="1"/>
  <c r="T1007" i="14"/>
  <c r="T1006" i="14" s="1"/>
  <c r="T1005" i="14" s="1"/>
  <c r="T1003" i="14"/>
  <c r="T994" i="14"/>
  <c r="T989" i="14"/>
  <c r="T988" i="14" s="1"/>
  <c r="T987" i="14" s="1"/>
  <c r="T984" i="14"/>
  <c r="T983" i="14" s="1"/>
  <c r="T982" i="14" s="1"/>
  <c r="T978" i="14"/>
  <c r="T976" i="14"/>
  <c r="T970" i="14"/>
  <c r="T966" i="14"/>
  <c r="T956" i="14"/>
  <c r="T955" i="14" s="1"/>
  <c r="T954" i="14" s="1"/>
  <c r="T953" i="14" s="1"/>
  <c r="T952" i="14" s="1"/>
  <c r="T950" i="14"/>
  <c r="T949" i="14" s="1"/>
  <c r="T948" i="14" s="1"/>
  <c r="T947" i="14" s="1"/>
  <c r="T946" i="14" s="1"/>
  <c r="T938" i="14"/>
  <c r="T937" i="14" s="1"/>
  <c r="T935" i="14"/>
  <c r="T931" i="14"/>
  <c r="T929" i="14"/>
  <c r="T924" i="14"/>
  <c r="T923" i="14" s="1"/>
  <c r="T922" i="14" s="1"/>
  <c r="T921" i="14" s="1"/>
  <c r="T917" i="14"/>
  <c r="T916" i="14" s="1"/>
  <c r="T915" i="14" s="1"/>
  <c r="T914" i="14" s="1"/>
  <c r="T913" i="14" s="1"/>
  <c r="T912" i="14" s="1"/>
  <c r="T910" i="14"/>
  <c r="T909" i="14" s="1"/>
  <c r="T908" i="14" s="1"/>
  <c r="T907" i="14" s="1"/>
  <c r="T906" i="14" s="1"/>
  <c r="T904" i="14"/>
  <c r="T903" i="14" s="1"/>
  <c r="T902" i="14" s="1"/>
  <c r="T901" i="14" s="1"/>
  <c r="T899" i="14"/>
  <c r="T898" i="14" s="1"/>
  <c r="T897" i="14" s="1"/>
  <c r="T896" i="14" s="1"/>
  <c r="T892" i="14"/>
  <c r="T891" i="14" s="1"/>
  <c r="T890" i="14" s="1"/>
  <c r="T889" i="14" s="1"/>
  <c r="T888" i="14" s="1"/>
  <c r="T887" i="14" s="1"/>
  <c r="T883" i="14"/>
  <c r="T882" i="14" s="1"/>
  <c r="T880" i="14"/>
  <c r="T879" i="14" s="1"/>
  <c r="T877" i="14"/>
  <c r="T876" i="14" s="1"/>
  <c r="T872" i="14"/>
  <c r="T868" i="14"/>
  <c r="T864" i="14"/>
  <c r="T862" i="14"/>
  <c r="T856" i="14"/>
  <c r="T854" i="14"/>
  <c r="T852" i="14"/>
  <c r="T850" i="14"/>
  <c r="T848" i="14"/>
  <c r="T846" i="14"/>
  <c r="T842" i="14"/>
  <c r="T840" i="14"/>
  <c r="T838" i="14"/>
  <c r="T834" i="14"/>
  <c r="T832" i="14"/>
  <c r="T825" i="14"/>
  <c r="T824" i="14" s="1"/>
  <c r="T823" i="14" s="1"/>
  <c r="T821" i="14"/>
  <c r="T820" i="14" s="1"/>
  <c r="T819" i="14" s="1"/>
  <c r="T815" i="14"/>
  <c r="T814" i="14" s="1"/>
  <c r="T813" i="14" s="1"/>
  <c r="T812" i="14" s="1"/>
  <c r="T811" i="14" s="1"/>
  <c r="T809" i="14"/>
  <c r="T808" i="14" s="1"/>
  <c r="T807" i="14" s="1"/>
  <c r="T805" i="14"/>
  <c r="T803" i="14"/>
  <c r="T794" i="14"/>
  <c r="T793" i="14" s="1"/>
  <c r="T792" i="14" s="1"/>
  <c r="T791" i="14" s="1"/>
  <c r="T790" i="14" s="1"/>
  <c r="T789" i="14" s="1"/>
  <c r="T787" i="14"/>
  <c r="T786" i="14" s="1"/>
  <c r="T785" i="14" s="1"/>
  <c r="T784" i="14" s="1"/>
  <c r="T783" i="14" s="1"/>
  <c r="T782" i="14" s="1"/>
  <c r="T778" i="14"/>
  <c r="T777" i="14" s="1"/>
  <c r="T776" i="14" s="1"/>
  <c r="T775" i="14" s="1"/>
  <c r="T774" i="14" s="1"/>
  <c r="T773" i="14" s="1"/>
  <c r="T771" i="14"/>
  <c r="T770" i="14" s="1"/>
  <c r="T769" i="14" s="1"/>
  <c r="T768" i="14" s="1"/>
  <c r="T767" i="14" s="1"/>
  <c r="T765" i="14"/>
  <c r="T764" i="14" s="1"/>
  <c r="T763" i="14" s="1"/>
  <c r="T762" i="14" s="1"/>
  <c r="T760" i="14"/>
  <c r="T757" i="14"/>
  <c r="T755" i="14"/>
  <c r="T747" i="14"/>
  <c r="T746" i="14" s="1"/>
  <c r="T743" i="14"/>
  <c r="T742" i="14" s="1"/>
  <c r="T737" i="14"/>
  <c r="T733" i="14"/>
  <c r="T731" i="14"/>
  <c r="T728" i="14"/>
  <c r="T725" i="14"/>
  <c r="T721" i="14"/>
  <c r="T719" i="14"/>
  <c r="T715" i="14"/>
  <c r="T709" i="14"/>
  <c r="T708" i="14" s="1"/>
  <c r="T707" i="14" s="1"/>
  <c r="T706" i="14" s="1"/>
  <c r="T705" i="14" s="1"/>
  <c r="T703" i="14"/>
  <c r="T702" i="14" s="1"/>
  <c r="T701" i="14" s="1"/>
  <c r="T700" i="14" s="1"/>
  <c r="T698" i="14"/>
  <c r="T697" i="14" s="1"/>
  <c r="T696" i="14" s="1"/>
  <c r="T695" i="14" s="1"/>
  <c r="T692" i="14"/>
  <c r="T691" i="14" s="1"/>
  <c r="T690" i="14" s="1"/>
  <c r="T689" i="14" s="1"/>
  <c r="T687" i="14"/>
  <c r="T686" i="14" s="1"/>
  <c r="T684" i="14"/>
  <c r="T682" i="14"/>
  <c r="T680" i="14"/>
  <c r="T678" i="14"/>
  <c r="T676" i="14"/>
  <c r="T674" i="14"/>
  <c r="T671" i="14"/>
  <c r="T670" i="14" s="1"/>
  <c r="T664" i="14"/>
  <c r="T662" i="14"/>
  <c r="T660" i="14"/>
  <c r="T654" i="14"/>
  <c r="T653" i="14" s="1"/>
  <c r="T652" i="14" s="1"/>
  <c r="T651" i="14" s="1"/>
  <c r="T648" i="14"/>
  <c r="T646" i="14"/>
  <c r="T645" i="14" s="1"/>
  <c r="T643" i="14"/>
  <c r="T639" i="14"/>
  <c r="T637" i="14"/>
  <c r="T635" i="14"/>
  <c r="T627" i="14"/>
  <c r="T626" i="14" s="1"/>
  <c r="T625" i="14" s="1"/>
  <c r="T624" i="14" s="1"/>
  <c r="T623" i="14" s="1"/>
  <c r="T622" i="14" s="1"/>
  <c r="T618" i="14"/>
  <c r="T617" i="14" s="1"/>
  <c r="T616" i="14" s="1"/>
  <c r="T615" i="14" s="1"/>
  <c r="T614" i="14" s="1"/>
  <c r="T613" i="14" s="1"/>
  <c r="T611" i="14"/>
  <c r="T610" i="14" s="1"/>
  <c r="T609" i="14" s="1"/>
  <c r="T608" i="14" s="1"/>
  <c r="T607" i="14" s="1"/>
  <c r="T606" i="14" s="1"/>
  <c r="T596" i="14"/>
  <c r="T595" i="14" s="1"/>
  <c r="T594" i="14" s="1"/>
  <c r="T593" i="14" s="1"/>
  <c r="T591" i="14"/>
  <c r="T590" i="14" s="1"/>
  <c r="T589" i="14" s="1"/>
  <c r="T587" i="14"/>
  <c r="T586" i="14" s="1"/>
  <c r="T584" i="14"/>
  <c r="T583" i="14" s="1"/>
  <c r="T576" i="14"/>
  <c r="T575" i="14" s="1"/>
  <c r="T574" i="14" s="1"/>
  <c r="T573" i="14" s="1"/>
  <c r="T572" i="14" s="1"/>
  <c r="T567" i="14"/>
  <c r="T566" i="14" s="1"/>
  <c r="T565" i="14" s="1"/>
  <c r="T564" i="14" s="1"/>
  <c r="T563" i="14" s="1"/>
  <c r="T562" i="14" s="1"/>
  <c r="T560" i="14"/>
  <c r="T559" i="14" s="1"/>
  <c r="T558" i="14" s="1"/>
  <c r="T557" i="14" s="1"/>
  <c r="T556" i="14" s="1"/>
  <c r="T555" i="14" s="1"/>
  <c r="T552" i="14"/>
  <c r="T551" i="14" s="1"/>
  <c r="T550" i="14" s="1"/>
  <c r="T549" i="14" s="1"/>
  <c r="T548" i="14" s="1"/>
  <c r="T545" i="14"/>
  <c r="T544" i="14" s="1"/>
  <c r="T543" i="14" s="1"/>
  <c r="T542" i="14" s="1"/>
  <c r="T541" i="14" s="1"/>
  <c r="T536" i="14"/>
  <c r="T535" i="14" s="1"/>
  <c r="T534" i="14" s="1"/>
  <c r="T533" i="14" s="1"/>
  <c r="T532" i="14" s="1"/>
  <c r="T531" i="14" s="1"/>
  <c r="T529" i="14"/>
  <c r="T528" i="14" s="1"/>
  <c r="T527" i="14" s="1"/>
  <c r="T525" i="14"/>
  <c r="T523" i="14"/>
  <c r="T518" i="14"/>
  <c r="T517" i="14" s="1"/>
  <c r="T516" i="14" s="1"/>
  <c r="T514" i="14"/>
  <c r="T512" i="14"/>
  <c r="T507" i="14"/>
  <c r="T506" i="14" s="1"/>
  <c r="T505" i="14" s="1"/>
  <c r="T504" i="14" s="1"/>
  <c r="T501" i="14"/>
  <c r="T500" i="14" s="1"/>
  <c r="T499" i="14" s="1"/>
  <c r="T497" i="14"/>
  <c r="T495" i="14"/>
  <c r="T493" i="14"/>
  <c r="T487" i="14"/>
  <c r="T486" i="14" s="1"/>
  <c r="T485" i="14" s="1"/>
  <c r="T484" i="14" s="1"/>
  <c r="T483" i="14" s="1"/>
  <c r="T481" i="14"/>
  <c r="T480" i="14" s="1"/>
  <c r="T479" i="14" s="1"/>
  <c r="T478" i="14" s="1"/>
  <c r="T477" i="14" s="1"/>
  <c r="T474" i="14"/>
  <c r="T473" i="14" s="1"/>
  <c r="T472" i="14" s="1"/>
  <c r="T471" i="14" s="1"/>
  <c r="T470" i="14" s="1"/>
  <c r="T468" i="14"/>
  <c r="T461" i="14"/>
  <c r="T460" i="14" s="1"/>
  <c r="T459" i="14" s="1"/>
  <c r="T458" i="14" s="1"/>
  <c r="T457" i="14" s="1"/>
  <c r="T455" i="14"/>
  <c r="T453" i="14"/>
  <c r="T449" i="14"/>
  <c r="T448" i="14" s="1"/>
  <c r="T447" i="14" s="1"/>
  <c r="T444" i="14"/>
  <c r="T443" i="14" s="1"/>
  <c r="T442" i="14" s="1"/>
  <c r="T441" i="14" s="1"/>
  <c r="T438" i="14"/>
  <c r="T437" i="14" s="1"/>
  <c r="T436" i="14" s="1"/>
  <c r="T435" i="14" s="1"/>
  <c r="T434" i="14" s="1"/>
  <c r="T432" i="14"/>
  <c r="T430" i="14"/>
  <c r="T427" i="14"/>
  <c r="T425" i="14"/>
  <c r="T419" i="14"/>
  <c r="T418" i="14" s="1"/>
  <c r="T416" i="14"/>
  <c r="T414" i="14"/>
  <c r="T407" i="14"/>
  <c r="T406" i="14" s="1"/>
  <c r="T405" i="14" s="1"/>
  <c r="T404" i="14" s="1"/>
  <c r="T402" i="14"/>
  <c r="T401" i="14" s="1"/>
  <c r="T400" i="14" s="1"/>
  <c r="T398" i="14"/>
  <c r="T397" i="14" s="1"/>
  <c r="T396" i="14" s="1"/>
  <c r="T393" i="14"/>
  <c r="T392" i="14" s="1"/>
  <c r="T391" i="14" s="1"/>
  <c r="T390" i="14" s="1"/>
  <c r="T387" i="14"/>
  <c r="T386" i="14" s="1"/>
  <c r="T385" i="14" s="1"/>
  <c r="T383" i="14"/>
  <c r="T382" i="14" s="1"/>
  <c r="T381" i="14" s="1"/>
  <c r="T379" i="14"/>
  <c r="T378" i="14" s="1"/>
  <c r="T376" i="14"/>
  <c r="T374" i="14"/>
  <c r="T371" i="14"/>
  <c r="T369" i="14"/>
  <c r="T367" i="14"/>
  <c r="T364" i="14"/>
  <c r="T362" i="14"/>
  <c r="T360" i="14"/>
  <c r="T358" i="14"/>
  <c r="T356" i="14"/>
  <c r="T354" i="14"/>
  <c r="T352" i="14"/>
  <c r="T349" i="14"/>
  <c r="T347" i="14"/>
  <c r="T344" i="14"/>
  <c r="T342" i="14"/>
  <c r="T341" i="14" s="1"/>
  <c r="T337" i="14"/>
  <c r="T336" i="14" s="1"/>
  <c r="T335" i="14" s="1"/>
  <c r="T334" i="14" s="1"/>
  <c r="T329" i="14"/>
  <c r="T324" i="14"/>
  <c r="T323" i="14" s="1"/>
  <c r="T318" i="14"/>
  <c r="T316" i="14"/>
  <c r="T314" i="14"/>
  <c r="T307" i="14"/>
  <c r="T303" i="14"/>
  <c r="T296" i="14"/>
  <c r="T295" i="14" s="1"/>
  <c r="T294" i="14" s="1"/>
  <c r="T293" i="14" s="1"/>
  <c r="T291" i="14"/>
  <c r="T289" i="14"/>
  <c r="T278" i="14"/>
  <c r="T277" i="14" s="1"/>
  <c r="T276" i="14" s="1"/>
  <c r="T274" i="14"/>
  <c r="T271" i="14"/>
  <c r="T269" i="14"/>
  <c r="T266" i="14"/>
  <c r="T264" i="14"/>
  <c r="T262" i="14"/>
  <c r="T255" i="14"/>
  <c r="T254" i="14" s="1"/>
  <c r="T253" i="14" s="1"/>
  <c r="T252" i="14" s="1"/>
  <c r="T251" i="14" s="1"/>
  <c r="T249" i="14"/>
  <c r="T248" i="14" s="1"/>
  <c r="T247" i="14" s="1"/>
  <c r="T245" i="14"/>
  <c r="T244" i="14" s="1"/>
  <c r="T243" i="14" s="1"/>
  <c r="T239" i="14"/>
  <c r="T238" i="14" s="1"/>
  <c r="T237" i="14" s="1"/>
  <c r="T236" i="14" s="1"/>
  <c r="T229" i="14"/>
  <c r="T228" i="14" s="1"/>
  <c r="T226" i="14"/>
  <c r="T225" i="14" s="1"/>
  <c r="T221" i="14"/>
  <c r="T219" i="14"/>
  <c r="T217" i="14"/>
  <c r="T215" i="14"/>
  <c r="T208" i="14"/>
  <c r="T207" i="14" s="1"/>
  <c r="T205" i="14"/>
  <c r="T203" i="14"/>
  <c r="T201" i="14"/>
  <c r="T199" i="14"/>
  <c r="T191" i="14"/>
  <c r="T190" i="14" s="1"/>
  <c r="T189" i="14" s="1"/>
  <c r="T187" i="14"/>
  <c r="T184" i="14"/>
  <c r="T176" i="14"/>
  <c r="T175" i="14" s="1"/>
  <c r="T174" i="14" s="1"/>
  <c r="T172" i="14"/>
  <c r="T171" i="14" s="1"/>
  <c r="T170" i="14" s="1"/>
  <c r="T165" i="14"/>
  <c r="T163" i="14"/>
  <c r="T160" i="14"/>
  <c r="T158" i="14"/>
  <c r="T156" i="14"/>
  <c r="T153" i="14"/>
  <c r="T151" i="14"/>
  <c r="T147" i="14"/>
  <c r="T145" i="14"/>
  <c r="T143" i="14"/>
  <c r="T138" i="14"/>
  <c r="T137" i="14" s="1"/>
  <c r="T136" i="14" s="1"/>
  <c r="T133" i="14"/>
  <c r="T132" i="14" s="1"/>
  <c r="T131" i="14" s="1"/>
  <c r="T129" i="14"/>
  <c r="T127" i="14"/>
  <c r="T124" i="14"/>
  <c r="T114" i="14"/>
  <c r="T113" i="14" s="1"/>
  <c r="T111" i="14"/>
  <c r="T110" i="14" s="1"/>
  <c r="T105" i="14"/>
  <c r="T104" i="14" s="1"/>
  <c r="T103" i="14" s="1"/>
  <c r="T101" i="14"/>
  <c r="T100" i="14" s="1"/>
  <c r="T99" i="14" s="1"/>
  <c r="T97" i="14"/>
  <c r="T96" i="14" s="1"/>
  <c r="T95" i="14" s="1"/>
  <c r="T94" i="14" s="1"/>
  <c r="T93" i="14" s="1"/>
  <c r="T91" i="14"/>
  <c r="T89" i="14"/>
  <c r="T86" i="14"/>
  <c r="T83" i="14"/>
  <c r="T81" i="14"/>
  <c r="T79" i="14"/>
  <c r="T77" i="14"/>
  <c r="T72" i="14"/>
  <c r="T67" i="14"/>
  <c r="T66" i="14" s="1"/>
  <c r="T65" i="14" s="1"/>
  <c r="T64" i="14" s="1"/>
  <c r="T61" i="14"/>
  <c r="T60" i="14" s="1"/>
  <c r="T59" i="14" s="1"/>
  <c r="T54" i="14"/>
  <c r="T52" i="14"/>
  <c r="T47" i="14"/>
  <c r="T46" i="14" s="1"/>
  <c r="T45" i="14" s="1"/>
  <c r="T43" i="14"/>
  <c r="T41" i="14"/>
  <c r="T38" i="14"/>
  <c r="T31" i="14"/>
  <c r="T30" i="14" s="1"/>
  <c r="T29" i="14" s="1"/>
  <c r="T28" i="14" s="1"/>
  <c r="T26" i="14"/>
  <c r="T25" i="14" s="1"/>
  <c r="T24" i="14" s="1"/>
  <c r="T22" i="14"/>
  <c r="T19" i="14"/>
  <c r="T17" i="14"/>
  <c r="O1007" i="14"/>
  <c r="O1006" i="14" s="1"/>
  <c r="O1005" i="14" s="1"/>
  <c r="O1003" i="14"/>
  <c r="O996" i="14"/>
  <c r="O993" i="14" s="1"/>
  <c r="O989" i="14"/>
  <c r="O988" i="14" s="1"/>
  <c r="O987" i="14" s="1"/>
  <c r="O984" i="14"/>
  <c r="O983" i="14" s="1"/>
  <c r="O982" i="14" s="1"/>
  <c r="O978" i="14"/>
  <c r="O976" i="14"/>
  <c r="O970" i="14"/>
  <c r="O966" i="14"/>
  <c r="O956" i="14"/>
  <c r="O955" i="14" s="1"/>
  <c r="O954" i="14" s="1"/>
  <c r="O953" i="14" s="1"/>
  <c r="O952" i="14" s="1"/>
  <c r="O950" i="14"/>
  <c r="O949" i="14" s="1"/>
  <c r="O948" i="14" s="1"/>
  <c r="O947" i="14" s="1"/>
  <c r="O946" i="14" s="1"/>
  <c r="O938" i="14"/>
  <c r="O937" i="14" s="1"/>
  <c r="O935" i="14"/>
  <c r="O931" i="14"/>
  <c r="O929" i="14"/>
  <c r="O924" i="14"/>
  <c r="O923" i="14" s="1"/>
  <c r="O922" i="14" s="1"/>
  <c r="O921" i="14" s="1"/>
  <c r="O917" i="14"/>
  <c r="O916" i="14" s="1"/>
  <c r="O915" i="14" s="1"/>
  <c r="O914" i="14" s="1"/>
  <c r="O913" i="14" s="1"/>
  <c r="O912" i="14" s="1"/>
  <c r="O910" i="14"/>
  <c r="O909" i="14" s="1"/>
  <c r="O908" i="14" s="1"/>
  <c r="O907" i="14" s="1"/>
  <c r="O906" i="14" s="1"/>
  <c r="O904" i="14"/>
  <c r="O903" i="14" s="1"/>
  <c r="O902" i="14" s="1"/>
  <c r="O901" i="14" s="1"/>
  <c r="O899" i="14"/>
  <c r="O898" i="14" s="1"/>
  <c r="O897" i="14" s="1"/>
  <c r="O896" i="14" s="1"/>
  <c r="O892" i="14"/>
  <c r="O891" i="14" s="1"/>
  <c r="O890" i="14" s="1"/>
  <c r="O889" i="14" s="1"/>
  <c r="O888" i="14" s="1"/>
  <c r="O887" i="14" s="1"/>
  <c r="O883" i="14"/>
  <c r="O882" i="14" s="1"/>
  <c r="O880" i="14"/>
  <c r="O879" i="14" s="1"/>
  <c r="O877" i="14"/>
  <c r="O876" i="14" s="1"/>
  <c r="O872" i="14"/>
  <c r="O868" i="14"/>
  <c r="O864" i="14"/>
  <c r="O862" i="14"/>
  <c r="O856" i="14"/>
  <c r="O854" i="14"/>
  <c r="O852" i="14"/>
  <c r="O850" i="14"/>
  <c r="O848" i="14"/>
  <c r="O846" i="14"/>
  <c r="O842" i="14"/>
  <c r="O840" i="14"/>
  <c r="O838" i="14"/>
  <c r="O834" i="14"/>
  <c r="O832" i="14"/>
  <c r="O825" i="14"/>
  <c r="O824" i="14" s="1"/>
  <c r="O823" i="14" s="1"/>
  <c r="O821" i="14"/>
  <c r="O820" i="14" s="1"/>
  <c r="O819" i="14" s="1"/>
  <c r="O815" i="14"/>
  <c r="O814" i="14" s="1"/>
  <c r="O813" i="14" s="1"/>
  <c r="O812" i="14" s="1"/>
  <c r="O811" i="14" s="1"/>
  <c r="O809" i="14"/>
  <c r="O808" i="14" s="1"/>
  <c r="O807" i="14" s="1"/>
  <c r="O805" i="14"/>
  <c r="O803" i="14"/>
  <c r="O794" i="14"/>
  <c r="O793" i="14" s="1"/>
  <c r="O792" i="14" s="1"/>
  <c r="O791" i="14" s="1"/>
  <c r="O790" i="14" s="1"/>
  <c r="O789" i="14" s="1"/>
  <c r="O787" i="14"/>
  <c r="O786" i="14" s="1"/>
  <c r="O785" i="14" s="1"/>
  <c r="O784" i="14" s="1"/>
  <c r="O783" i="14" s="1"/>
  <c r="O782" i="14" s="1"/>
  <c r="O778" i="14"/>
  <c r="O777" i="14" s="1"/>
  <c r="O776" i="14" s="1"/>
  <c r="O775" i="14" s="1"/>
  <c r="O774" i="14" s="1"/>
  <c r="O773" i="14" s="1"/>
  <c r="O771" i="14"/>
  <c r="O770" i="14" s="1"/>
  <c r="O769" i="14" s="1"/>
  <c r="O768" i="14" s="1"/>
  <c r="O767" i="14" s="1"/>
  <c r="O765" i="14"/>
  <c r="O764" i="14" s="1"/>
  <c r="O763" i="14" s="1"/>
  <c r="O762" i="14" s="1"/>
  <c r="O760" i="14"/>
  <c r="O757" i="14"/>
  <c r="O755" i="14"/>
  <c r="O747" i="14"/>
  <c r="O746" i="14" s="1"/>
  <c r="O743" i="14"/>
  <c r="O742" i="14" s="1"/>
  <c r="O737" i="14"/>
  <c r="O733" i="14"/>
  <c r="O731" i="14"/>
  <c r="O728" i="14"/>
  <c r="O725" i="14"/>
  <c r="O721" i="14"/>
  <c r="O719" i="14"/>
  <c r="O715" i="14"/>
  <c r="O709" i="14"/>
  <c r="O708" i="14" s="1"/>
  <c r="O707" i="14" s="1"/>
  <c r="O706" i="14" s="1"/>
  <c r="O705" i="14" s="1"/>
  <c r="O703" i="14"/>
  <c r="O702" i="14" s="1"/>
  <c r="O701" i="14" s="1"/>
  <c r="O700" i="14" s="1"/>
  <c r="O698" i="14"/>
  <c r="O697" i="14" s="1"/>
  <c r="O696" i="14" s="1"/>
  <c r="O695" i="14" s="1"/>
  <c r="O692" i="14"/>
  <c r="O691" i="14" s="1"/>
  <c r="O690" i="14" s="1"/>
  <c r="O689" i="14" s="1"/>
  <c r="O687" i="14"/>
  <c r="O686" i="14" s="1"/>
  <c r="O684" i="14"/>
  <c r="O682" i="14"/>
  <c r="O680" i="14"/>
  <c r="O678" i="14"/>
  <c r="O676" i="14"/>
  <c r="O674" i="14"/>
  <c r="O671" i="14"/>
  <c r="O670" i="14" s="1"/>
  <c r="O664" i="14"/>
  <c r="O662" i="14"/>
  <c r="O660" i="14"/>
  <c r="O654" i="14"/>
  <c r="O653" i="14" s="1"/>
  <c r="O652" i="14" s="1"/>
  <c r="O651" i="14" s="1"/>
  <c r="O648" i="14"/>
  <c r="O646" i="14"/>
  <c r="O645" i="14" s="1"/>
  <c r="O643" i="14"/>
  <c r="O639" i="14"/>
  <c r="O637" i="14"/>
  <c r="O635" i="14"/>
  <c r="O627" i="14"/>
  <c r="O626" i="14" s="1"/>
  <c r="O625" i="14" s="1"/>
  <c r="O624" i="14" s="1"/>
  <c r="O623" i="14" s="1"/>
  <c r="O622" i="14" s="1"/>
  <c r="O618" i="14"/>
  <c r="O617" i="14" s="1"/>
  <c r="O616" i="14" s="1"/>
  <c r="O615" i="14" s="1"/>
  <c r="O614" i="14" s="1"/>
  <c r="O613" i="14" s="1"/>
  <c r="O611" i="14"/>
  <c r="O610" i="14" s="1"/>
  <c r="O609" i="14" s="1"/>
  <c r="O608" i="14" s="1"/>
  <c r="O607" i="14" s="1"/>
  <c r="O606" i="14" s="1"/>
  <c r="O596" i="14"/>
  <c r="O595" i="14" s="1"/>
  <c r="O594" i="14" s="1"/>
  <c r="O593" i="14" s="1"/>
  <c r="O591" i="14"/>
  <c r="O587" i="14"/>
  <c r="O586" i="14" s="1"/>
  <c r="O584" i="14"/>
  <c r="O583" i="14" s="1"/>
  <c r="O576" i="14"/>
  <c r="O575" i="14" s="1"/>
  <c r="O574" i="14" s="1"/>
  <c r="O573" i="14" s="1"/>
  <c r="O572" i="14" s="1"/>
  <c r="O567" i="14"/>
  <c r="O566" i="14" s="1"/>
  <c r="O565" i="14" s="1"/>
  <c r="O564" i="14" s="1"/>
  <c r="O563" i="14" s="1"/>
  <c r="O562" i="14" s="1"/>
  <c r="O560" i="14"/>
  <c r="O559" i="14" s="1"/>
  <c r="O558" i="14" s="1"/>
  <c r="O557" i="14" s="1"/>
  <c r="O556" i="14" s="1"/>
  <c r="O555" i="14" s="1"/>
  <c r="O552" i="14"/>
  <c r="O551" i="14" s="1"/>
  <c r="O550" i="14" s="1"/>
  <c r="O549" i="14" s="1"/>
  <c r="O548" i="14" s="1"/>
  <c r="O545" i="14"/>
  <c r="O544" i="14" s="1"/>
  <c r="O543" i="14" s="1"/>
  <c r="O542" i="14" s="1"/>
  <c r="O541" i="14" s="1"/>
  <c r="O536" i="14"/>
  <c r="O535" i="14" s="1"/>
  <c r="O534" i="14" s="1"/>
  <c r="O533" i="14" s="1"/>
  <c r="O532" i="14" s="1"/>
  <c r="O531" i="14" s="1"/>
  <c r="O529" i="14"/>
  <c r="O528" i="14" s="1"/>
  <c r="O527" i="14" s="1"/>
  <c r="O525" i="14"/>
  <c r="O523" i="14"/>
  <c r="O518" i="14"/>
  <c r="O517" i="14" s="1"/>
  <c r="O516" i="14" s="1"/>
  <c r="O514" i="14"/>
  <c r="O512" i="14"/>
  <c r="O507" i="14"/>
  <c r="O506" i="14" s="1"/>
  <c r="O505" i="14" s="1"/>
  <c r="O504" i="14" s="1"/>
  <c r="O501" i="14"/>
  <c r="O500" i="14" s="1"/>
  <c r="O499" i="14" s="1"/>
  <c r="O497" i="14"/>
  <c r="O495" i="14"/>
  <c r="O493" i="14"/>
  <c r="O487" i="14"/>
  <c r="O486" i="14" s="1"/>
  <c r="O485" i="14" s="1"/>
  <c r="O484" i="14" s="1"/>
  <c r="O483" i="14" s="1"/>
  <c r="O481" i="14"/>
  <c r="O480" i="14" s="1"/>
  <c r="O479" i="14" s="1"/>
  <c r="O478" i="14" s="1"/>
  <c r="O477" i="14" s="1"/>
  <c r="O474" i="14"/>
  <c r="O473" i="14" s="1"/>
  <c r="O472" i="14" s="1"/>
  <c r="O471" i="14" s="1"/>
  <c r="O470" i="14" s="1"/>
  <c r="O468" i="14"/>
  <c r="O461" i="14"/>
  <c r="O460" i="14" s="1"/>
  <c r="O459" i="14" s="1"/>
  <c r="O458" i="14" s="1"/>
  <c r="O457" i="14" s="1"/>
  <c r="O455" i="14"/>
  <c r="O453" i="14"/>
  <c r="O449" i="14"/>
  <c r="O448" i="14" s="1"/>
  <c r="O447" i="14" s="1"/>
  <c r="O444" i="14"/>
  <c r="O443" i="14" s="1"/>
  <c r="O442" i="14" s="1"/>
  <c r="O441" i="14" s="1"/>
  <c r="O438" i="14"/>
  <c r="O437" i="14" s="1"/>
  <c r="O436" i="14" s="1"/>
  <c r="O435" i="14" s="1"/>
  <c r="O434" i="14" s="1"/>
  <c r="O432" i="14"/>
  <c r="O430" i="14"/>
  <c r="O427" i="14"/>
  <c r="O425" i="14"/>
  <c r="O419" i="14"/>
  <c r="O418" i="14" s="1"/>
  <c r="O416" i="14"/>
  <c r="O414" i="14"/>
  <c r="O407" i="14"/>
  <c r="O406" i="14" s="1"/>
  <c r="O405" i="14" s="1"/>
  <c r="O404" i="14" s="1"/>
  <c r="O402" i="14"/>
  <c r="O401" i="14" s="1"/>
  <c r="O400" i="14" s="1"/>
  <c r="O398" i="14"/>
  <c r="O397" i="14" s="1"/>
  <c r="O396" i="14" s="1"/>
  <c r="O393" i="14"/>
  <c r="O392" i="14" s="1"/>
  <c r="O391" i="14" s="1"/>
  <c r="O390" i="14" s="1"/>
  <c r="O387" i="14"/>
  <c r="O386" i="14" s="1"/>
  <c r="O385" i="14" s="1"/>
  <c r="O383" i="14"/>
  <c r="O382" i="14" s="1"/>
  <c r="O381" i="14" s="1"/>
  <c r="O379" i="14"/>
  <c r="O378" i="14" s="1"/>
  <c r="O376" i="14"/>
  <c r="O374" i="14"/>
  <c r="O371" i="14"/>
  <c r="O369" i="14"/>
  <c r="O367" i="14"/>
  <c r="O364" i="14"/>
  <c r="O362" i="14"/>
  <c r="O360" i="14"/>
  <c r="O358" i="14"/>
  <c r="O356" i="14"/>
  <c r="O354" i="14"/>
  <c r="O352" i="14"/>
  <c r="O349" i="14"/>
  <c r="O347" i="14"/>
  <c r="O344" i="14"/>
  <c r="O342" i="14"/>
  <c r="O337" i="14"/>
  <c r="O336" i="14" s="1"/>
  <c r="O335" i="14" s="1"/>
  <c r="O334" i="14" s="1"/>
  <c r="O329" i="14"/>
  <c r="O324" i="14"/>
  <c r="O323" i="14" s="1"/>
  <c r="O318" i="14"/>
  <c r="O316" i="14"/>
  <c r="O314" i="14"/>
  <c r="O307" i="14"/>
  <c r="O303" i="14"/>
  <c r="O296" i="14"/>
  <c r="O295" i="14" s="1"/>
  <c r="O294" i="14" s="1"/>
  <c r="O293" i="14" s="1"/>
  <c r="O291" i="14"/>
  <c r="O289" i="14"/>
  <c r="O278" i="14"/>
  <c r="O277" i="14" s="1"/>
  <c r="O276" i="14" s="1"/>
  <c r="O274" i="14"/>
  <c r="O271" i="14"/>
  <c r="O269" i="14"/>
  <c r="O266" i="14"/>
  <c r="O264" i="14"/>
  <c r="O262" i="14"/>
  <c r="O255" i="14"/>
  <c r="O254" i="14" s="1"/>
  <c r="O253" i="14" s="1"/>
  <c r="O252" i="14" s="1"/>
  <c r="O251" i="14" s="1"/>
  <c r="O249" i="14"/>
  <c r="O248" i="14" s="1"/>
  <c r="O247" i="14" s="1"/>
  <c r="O245" i="14"/>
  <c r="O244" i="14" s="1"/>
  <c r="O243" i="14" s="1"/>
  <c r="O239" i="14"/>
  <c r="O238" i="14" s="1"/>
  <c r="O237" i="14" s="1"/>
  <c r="O236" i="14" s="1"/>
  <c r="O229" i="14"/>
  <c r="O228" i="14" s="1"/>
  <c r="O226" i="14"/>
  <c r="O225" i="14" s="1"/>
  <c r="O221" i="14"/>
  <c r="O219" i="14"/>
  <c r="O217" i="14"/>
  <c r="O215" i="14"/>
  <c r="O208" i="14"/>
  <c r="O207" i="14" s="1"/>
  <c r="O205" i="14"/>
  <c r="O203" i="14"/>
  <c r="O201" i="14"/>
  <c r="O199" i="14"/>
  <c r="O191" i="14"/>
  <c r="O190" i="14" s="1"/>
  <c r="O189" i="14" s="1"/>
  <c r="O187" i="14"/>
  <c r="O184" i="14"/>
  <c r="O176" i="14"/>
  <c r="O175" i="14" s="1"/>
  <c r="O174" i="14" s="1"/>
  <c r="O172" i="14"/>
  <c r="O171" i="14" s="1"/>
  <c r="O170" i="14" s="1"/>
  <c r="O165" i="14"/>
  <c r="O163" i="14"/>
  <c r="O160" i="14"/>
  <c r="O158" i="14"/>
  <c r="O156" i="14"/>
  <c r="O153" i="14"/>
  <c r="O151" i="14"/>
  <c r="O147" i="14"/>
  <c r="O145" i="14"/>
  <c r="O143" i="14"/>
  <c r="O138" i="14"/>
  <c r="O137" i="14" s="1"/>
  <c r="O136" i="14" s="1"/>
  <c r="O133" i="14"/>
  <c r="O132" i="14" s="1"/>
  <c r="O131" i="14" s="1"/>
  <c r="O129" i="14"/>
  <c r="O127" i="14"/>
  <c r="O124" i="14"/>
  <c r="O114" i="14"/>
  <c r="O113" i="14" s="1"/>
  <c r="O111" i="14"/>
  <c r="O110" i="14" s="1"/>
  <c r="O105" i="14"/>
  <c r="O104" i="14" s="1"/>
  <c r="O103" i="14" s="1"/>
  <c r="O101" i="14"/>
  <c r="O100" i="14" s="1"/>
  <c r="O99" i="14" s="1"/>
  <c r="O97" i="14"/>
  <c r="O96" i="14" s="1"/>
  <c r="O95" i="14" s="1"/>
  <c r="O94" i="14" s="1"/>
  <c r="O93" i="14" s="1"/>
  <c r="O91" i="14"/>
  <c r="O89" i="14"/>
  <c r="O86" i="14"/>
  <c r="O83" i="14"/>
  <c r="O81" i="14"/>
  <c r="O79" i="14"/>
  <c r="O77" i="14"/>
  <c r="O72" i="14"/>
  <c r="O67" i="14"/>
  <c r="O66" i="14" s="1"/>
  <c r="O65" i="14" s="1"/>
  <c r="O64" i="14" s="1"/>
  <c r="O61" i="14"/>
  <c r="O60" i="14" s="1"/>
  <c r="O59" i="14" s="1"/>
  <c r="O54" i="14"/>
  <c r="O52" i="14"/>
  <c r="O47" i="14"/>
  <c r="O46" i="14" s="1"/>
  <c r="O45" i="14" s="1"/>
  <c r="O43" i="14"/>
  <c r="O41" i="14"/>
  <c r="O38" i="14"/>
  <c r="O31" i="14"/>
  <c r="O30" i="14" s="1"/>
  <c r="O29" i="14" s="1"/>
  <c r="O28" i="14" s="1"/>
  <c r="O26" i="14"/>
  <c r="O25" i="14" s="1"/>
  <c r="O24" i="14" s="1"/>
  <c r="O22" i="14"/>
  <c r="O19" i="14"/>
  <c r="O17" i="14"/>
  <c r="J1007" i="14"/>
  <c r="J1006" i="14" s="1"/>
  <c r="J1005" i="14" s="1"/>
  <c r="J1003" i="14"/>
  <c r="J1002" i="14" s="1"/>
  <c r="J1001" i="14" s="1"/>
  <c r="J989" i="14"/>
  <c r="J988" i="14" s="1"/>
  <c r="J987" i="14" s="1"/>
  <c r="J984" i="14"/>
  <c r="J983" i="14" s="1"/>
  <c r="J982" i="14" s="1"/>
  <c r="J978" i="14"/>
  <c r="J976" i="14"/>
  <c r="J970" i="14"/>
  <c r="J966" i="14"/>
  <c r="J956" i="14"/>
  <c r="J955" i="14" s="1"/>
  <c r="J954" i="14" s="1"/>
  <c r="J953" i="14" s="1"/>
  <c r="J952" i="14" s="1"/>
  <c r="J950" i="14"/>
  <c r="J949" i="14" s="1"/>
  <c r="J948" i="14" s="1"/>
  <c r="J947" i="14" s="1"/>
  <c r="J946" i="14" s="1"/>
  <c r="J938" i="14"/>
  <c r="J937" i="14" s="1"/>
  <c r="J935" i="14"/>
  <c r="J931" i="14"/>
  <c r="J929" i="14"/>
  <c r="J924" i="14"/>
  <c r="J923" i="14" s="1"/>
  <c r="J922" i="14" s="1"/>
  <c r="J921" i="14" s="1"/>
  <c r="J917" i="14"/>
  <c r="J916" i="14" s="1"/>
  <c r="J915" i="14" s="1"/>
  <c r="J914" i="14" s="1"/>
  <c r="J913" i="14" s="1"/>
  <c r="J912" i="14" s="1"/>
  <c r="J910" i="14"/>
  <c r="J909" i="14" s="1"/>
  <c r="J908" i="14" s="1"/>
  <c r="J907" i="14" s="1"/>
  <c r="J906" i="14" s="1"/>
  <c r="J904" i="14"/>
  <c r="J903" i="14" s="1"/>
  <c r="J902" i="14" s="1"/>
  <c r="J901" i="14" s="1"/>
  <c r="J899" i="14"/>
  <c r="J898" i="14" s="1"/>
  <c r="J897" i="14" s="1"/>
  <c r="J896" i="14" s="1"/>
  <c r="J892" i="14"/>
  <c r="J891" i="14" s="1"/>
  <c r="J890" i="14" s="1"/>
  <c r="J889" i="14" s="1"/>
  <c r="J888" i="14" s="1"/>
  <c r="J887" i="14" s="1"/>
  <c r="J883" i="14"/>
  <c r="J882" i="14" s="1"/>
  <c r="J880" i="14"/>
  <c r="J879" i="14" s="1"/>
  <c r="J877" i="14"/>
  <c r="J876" i="14" s="1"/>
  <c r="J872" i="14"/>
  <c r="J868" i="14"/>
  <c r="J864" i="14"/>
  <c r="J862" i="14"/>
  <c r="J856" i="14"/>
  <c r="J854" i="14"/>
  <c r="J852" i="14"/>
  <c r="J850" i="14"/>
  <c r="J848" i="14"/>
  <c r="J846" i="14"/>
  <c r="J842" i="14"/>
  <c r="J840" i="14"/>
  <c r="J838" i="14"/>
  <c r="J834" i="14"/>
  <c r="J832" i="14"/>
  <c r="J825" i="14"/>
  <c r="J824" i="14" s="1"/>
  <c r="J823" i="14" s="1"/>
  <c r="J821" i="14"/>
  <c r="J820" i="14" s="1"/>
  <c r="J819" i="14" s="1"/>
  <c r="J815" i="14"/>
  <c r="J814" i="14" s="1"/>
  <c r="J813" i="14" s="1"/>
  <c r="J812" i="14" s="1"/>
  <c r="J811" i="14" s="1"/>
  <c r="J809" i="14"/>
  <c r="J808" i="14" s="1"/>
  <c r="J807" i="14" s="1"/>
  <c r="J805" i="14"/>
  <c r="J803" i="14"/>
  <c r="J794" i="14"/>
  <c r="J793" i="14" s="1"/>
  <c r="J792" i="14" s="1"/>
  <c r="J791" i="14" s="1"/>
  <c r="J790" i="14" s="1"/>
  <c r="J789" i="14" s="1"/>
  <c r="J787" i="14"/>
  <c r="J786" i="14" s="1"/>
  <c r="J785" i="14" s="1"/>
  <c r="J784" i="14" s="1"/>
  <c r="J783" i="14" s="1"/>
  <c r="J782" i="14" s="1"/>
  <c r="J778" i="14"/>
  <c r="J777" i="14" s="1"/>
  <c r="J776" i="14" s="1"/>
  <c r="J775" i="14" s="1"/>
  <c r="J774" i="14" s="1"/>
  <c r="J773" i="14" s="1"/>
  <c r="J771" i="14"/>
  <c r="J770" i="14" s="1"/>
  <c r="J769" i="14" s="1"/>
  <c r="J768" i="14" s="1"/>
  <c r="J767" i="14" s="1"/>
  <c r="J765" i="14"/>
  <c r="J764" i="14" s="1"/>
  <c r="J763" i="14" s="1"/>
  <c r="J762" i="14" s="1"/>
  <c r="J760" i="14"/>
  <c r="J757" i="14"/>
  <c r="J755" i="14"/>
  <c r="J747" i="14"/>
  <c r="J746" i="14" s="1"/>
  <c r="J743" i="14"/>
  <c r="J742" i="14" s="1"/>
  <c r="J737" i="14"/>
  <c r="J733" i="14"/>
  <c r="J731" i="14"/>
  <c r="J728" i="14"/>
  <c r="J725" i="14"/>
  <c r="J721" i="14"/>
  <c r="J719" i="14"/>
  <c r="J715" i="14"/>
  <c r="J709" i="14"/>
  <c r="J708" i="14" s="1"/>
  <c r="J707" i="14" s="1"/>
  <c r="J706" i="14" s="1"/>
  <c r="J705" i="14" s="1"/>
  <c r="J703" i="14"/>
  <c r="J702" i="14" s="1"/>
  <c r="J701" i="14" s="1"/>
  <c r="J700" i="14" s="1"/>
  <c r="J698" i="14"/>
  <c r="J697" i="14" s="1"/>
  <c r="J696" i="14" s="1"/>
  <c r="J695" i="14" s="1"/>
  <c r="J692" i="14"/>
  <c r="J691" i="14" s="1"/>
  <c r="J690" i="14" s="1"/>
  <c r="J689" i="14" s="1"/>
  <c r="J687" i="14"/>
  <c r="J686" i="14" s="1"/>
  <c r="J684" i="14"/>
  <c r="J682" i="14"/>
  <c r="J680" i="14"/>
  <c r="J678" i="14"/>
  <c r="J676" i="14"/>
  <c r="J674" i="14"/>
  <c r="J671" i="14"/>
  <c r="J670" i="14" s="1"/>
  <c r="J664" i="14"/>
  <c r="J662" i="14"/>
  <c r="J660" i="14"/>
  <c r="J654" i="14"/>
  <c r="J653" i="14" s="1"/>
  <c r="J652" i="14" s="1"/>
  <c r="J651" i="14" s="1"/>
  <c r="J648" i="14"/>
  <c r="J646" i="14"/>
  <c r="J645" i="14" s="1"/>
  <c r="J643" i="14"/>
  <c r="J639" i="14"/>
  <c r="J637" i="14"/>
  <c r="J635" i="14"/>
  <c r="J627" i="14"/>
  <c r="J626" i="14" s="1"/>
  <c r="J625" i="14" s="1"/>
  <c r="J624" i="14" s="1"/>
  <c r="J623" i="14" s="1"/>
  <c r="J622" i="14" s="1"/>
  <c r="J618" i="14"/>
  <c r="J617" i="14" s="1"/>
  <c r="J616" i="14" s="1"/>
  <c r="J615" i="14" s="1"/>
  <c r="J614" i="14" s="1"/>
  <c r="J613" i="14" s="1"/>
  <c r="J611" i="14"/>
  <c r="J610" i="14" s="1"/>
  <c r="J609" i="14" s="1"/>
  <c r="J608" i="14" s="1"/>
  <c r="J607" i="14" s="1"/>
  <c r="J606" i="14" s="1"/>
  <c r="J596" i="14"/>
  <c r="J595" i="14" s="1"/>
  <c r="J594" i="14" s="1"/>
  <c r="J593" i="14" s="1"/>
  <c r="J591" i="14"/>
  <c r="J590" i="14" s="1"/>
  <c r="J589" i="14" s="1"/>
  <c r="J587" i="14"/>
  <c r="J586" i="14" s="1"/>
  <c r="J584" i="14"/>
  <c r="J583" i="14" s="1"/>
  <c r="J576" i="14"/>
  <c r="J575" i="14" s="1"/>
  <c r="J574" i="14" s="1"/>
  <c r="J573" i="14" s="1"/>
  <c r="J572" i="14" s="1"/>
  <c r="J567" i="14"/>
  <c r="J566" i="14" s="1"/>
  <c r="J565" i="14" s="1"/>
  <c r="J564" i="14" s="1"/>
  <c r="J563" i="14" s="1"/>
  <c r="J562" i="14" s="1"/>
  <c r="J560" i="14"/>
  <c r="J559" i="14" s="1"/>
  <c r="J558" i="14" s="1"/>
  <c r="J557" i="14" s="1"/>
  <c r="J556" i="14" s="1"/>
  <c r="J555" i="14" s="1"/>
  <c r="J552" i="14"/>
  <c r="J551" i="14" s="1"/>
  <c r="J550" i="14" s="1"/>
  <c r="J549" i="14" s="1"/>
  <c r="J548" i="14" s="1"/>
  <c r="J545" i="14"/>
  <c r="J544" i="14" s="1"/>
  <c r="J543" i="14" s="1"/>
  <c r="J542" i="14" s="1"/>
  <c r="J541" i="14" s="1"/>
  <c r="J536" i="14"/>
  <c r="J535" i="14" s="1"/>
  <c r="J534" i="14" s="1"/>
  <c r="J533" i="14" s="1"/>
  <c r="J532" i="14" s="1"/>
  <c r="J531" i="14" s="1"/>
  <c r="J529" i="14"/>
  <c r="J528" i="14" s="1"/>
  <c r="J527" i="14" s="1"/>
  <c r="J525" i="14"/>
  <c r="J523" i="14"/>
  <c r="J518" i="14"/>
  <c r="J517" i="14" s="1"/>
  <c r="J516" i="14" s="1"/>
  <c r="J514" i="14"/>
  <c r="J512" i="14"/>
  <c r="J507" i="14"/>
  <c r="J506" i="14" s="1"/>
  <c r="J505" i="14" s="1"/>
  <c r="J504" i="14" s="1"/>
  <c r="J501" i="14"/>
  <c r="J500" i="14" s="1"/>
  <c r="J499" i="14" s="1"/>
  <c r="J497" i="14"/>
  <c r="J495" i="14"/>
  <c r="J493" i="14"/>
  <c r="J487" i="14"/>
  <c r="J486" i="14" s="1"/>
  <c r="J485" i="14" s="1"/>
  <c r="J484" i="14" s="1"/>
  <c r="J483" i="14" s="1"/>
  <c r="J481" i="14"/>
  <c r="J480" i="14" s="1"/>
  <c r="J479" i="14" s="1"/>
  <c r="J478" i="14" s="1"/>
  <c r="J477" i="14" s="1"/>
  <c r="J474" i="14"/>
  <c r="J473" i="14" s="1"/>
  <c r="J472" i="14" s="1"/>
  <c r="J471" i="14" s="1"/>
  <c r="J470" i="14" s="1"/>
  <c r="J468" i="14"/>
  <c r="J465" i="14" s="1"/>
  <c r="J464" i="14" s="1"/>
  <c r="J461" i="14"/>
  <c r="J455" i="14"/>
  <c r="J453" i="14"/>
  <c r="J449" i="14"/>
  <c r="J448" i="14" s="1"/>
  <c r="J447" i="14" s="1"/>
  <c r="J444" i="14"/>
  <c r="J443" i="14" s="1"/>
  <c r="J442" i="14" s="1"/>
  <c r="J441" i="14" s="1"/>
  <c r="J438" i="14"/>
  <c r="J437" i="14" s="1"/>
  <c r="J436" i="14" s="1"/>
  <c r="J435" i="14" s="1"/>
  <c r="J434" i="14" s="1"/>
  <c r="J432" i="14"/>
  <c r="J430" i="14"/>
  <c r="J427" i="14"/>
  <c r="J425" i="14"/>
  <c r="J419" i="14"/>
  <c r="J418" i="14" s="1"/>
  <c r="J416" i="14"/>
  <c r="J414" i="14"/>
  <c r="J407" i="14"/>
  <c r="J406" i="14" s="1"/>
  <c r="J405" i="14" s="1"/>
  <c r="J404" i="14" s="1"/>
  <c r="J402" i="14"/>
  <c r="J401" i="14" s="1"/>
  <c r="J400" i="14" s="1"/>
  <c r="J398" i="14"/>
  <c r="J397" i="14" s="1"/>
  <c r="J396" i="14" s="1"/>
  <c r="J393" i="14"/>
  <c r="J392" i="14" s="1"/>
  <c r="J391" i="14" s="1"/>
  <c r="J390" i="14" s="1"/>
  <c r="J387" i="14"/>
  <c r="J386" i="14" s="1"/>
  <c r="J385" i="14" s="1"/>
  <c r="J383" i="14"/>
  <c r="J382" i="14" s="1"/>
  <c r="J381" i="14" s="1"/>
  <c r="J379" i="14"/>
  <c r="J378" i="14" s="1"/>
  <c r="J376" i="14"/>
  <c r="J374" i="14"/>
  <c r="J371" i="14"/>
  <c r="J369" i="14"/>
  <c r="J367" i="14"/>
  <c r="J364" i="14"/>
  <c r="J362" i="14"/>
  <c r="J360" i="14"/>
  <c r="J358" i="14"/>
  <c r="J356" i="14"/>
  <c r="J354" i="14"/>
  <c r="J352" i="14"/>
  <c r="J349" i="14"/>
  <c r="J347" i="14"/>
  <c r="J344" i="14"/>
  <c r="J342" i="14"/>
  <c r="J337" i="14"/>
  <c r="J336" i="14" s="1"/>
  <c r="J335" i="14" s="1"/>
  <c r="J334" i="14" s="1"/>
  <c r="J329" i="14"/>
  <c r="J324" i="14"/>
  <c r="J323" i="14" s="1"/>
  <c r="J318" i="14"/>
  <c r="J316" i="14"/>
  <c r="J314" i="14"/>
  <c r="J307" i="14"/>
  <c r="J303" i="14"/>
  <c r="J296" i="14"/>
  <c r="J295" i="14" s="1"/>
  <c r="J294" i="14" s="1"/>
  <c r="J293" i="14" s="1"/>
  <c r="J291" i="14"/>
  <c r="J289" i="14"/>
  <c r="J278" i="14"/>
  <c r="J277" i="14" s="1"/>
  <c r="J276" i="14" s="1"/>
  <c r="J274" i="14"/>
  <c r="J271" i="14"/>
  <c r="J269" i="14"/>
  <c r="J266" i="14"/>
  <c r="J264" i="14"/>
  <c r="J262" i="14"/>
  <c r="J255" i="14"/>
  <c r="J254" i="14" s="1"/>
  <c r="J253" i="14" s="1"/>
  <c r="J252" i="14" s="1"/>
  <c r="J251" i="14" s="1"/>
  <c r="J249" i="14"/>
  <c r="J248" i="14" s="1"/>
  <c r="J247" i="14" s="1"/>
  <c r="J245" i="14"/>
  <c r="J244" i="14" s="1"/>
  <c r="J243" i="14" s="1"/>
  <c r="J239" i="14"/>
  <c r="J238" i="14" s="1"/>
  <c r="J237" i="14" s="1"/>
  <c r="J236" i="14" s="1"/>
  <c r="J229" i="14"/>
  <c r="J228" i="14" s="1"/>
  <c r="J226" i="14"/>
  <c r="J225" i="14" s="1"/>
  <c r="J221" i="14"/>
  <c r="J219" i="14"/>
  <c r="J217" i="14"/>
  <c r="J215" i="14"/>
  <c r="J208" i="14"/>
  <c r="J205" i="14"/>
  <c r="J203" i="14"/>
  <c r="J201" i="14"/>
  <c r="J199" i="14"/>
  <c r="J191" i="14"/>
  <c r="J190" i="14" s="1"/>
  <c r="J189" i="14" s="1"/>
  <c r="J187" i="14"/>
  <c r="J184" i="14"/>
  <c r="J176" i="14"/>
  <c r="J175" i="14" s="1"/>
  <c r="J174" i="14" s="1"/>
  <c r="J172" i="14"/>
  <c r="J171" i="14" s="1"/>
  <c r="J170" i="14" s="1"/>
  <c r="J165" i="14"/>
  <c r="J163" i="14"/>
  <c r="J160" i="14"/>
  <c r="J158" i="14"/>
  <c r="J156" i="14"/>
  <c r="J153" i="14"/>
  <c r="J151" i="14"/>
  <c r="J147" i="14"/>
  <c r="J145" i="14"/>
  <c r="J143" i="14"/>
  <c r="J138" i="14"/>
  <c r="J137" i="14" s="1"/>
  <c r="J136" i="14" s="1"/>
  <c r="J133" i="14"/>
  <c r="J132" i="14" s="1"/>
  <c r="J131" i="14" s="1"/>
  <c r="J129" i="14"/>
  <c r="J124" i="14"/>
  <c r="J114" i="14"/>
  <c r="J113" i="14" s="1"/>
  <c r="J111" i="14"/>
  <c r="J110" i="14" s="1"/>
  <c r="J105" i="14"/>
  <c r="J104" i="14" s="1"/>
  <c r="J103" i="14" s="1"/>
  <c r="J101" i="14"/>
  <c r="J100" i="14" s="1"/>
  <c r="J99" i="14" s="1"/>
  <c r="J97" i="14"/>
  <c r="J96" i="14" s="1"/>
  <c r="J95" i="14" s="1"/>
  <c r="J94" i="14" s="1"/>
  <c r="J93" i="14" s="1"/>
  <c r="J91" i="14"/>
  <c r="J89" i="14"/>
  <c r="J86" i="14"/>
  <c r="J83" i="14"/>
  <c r="J81" i="14"/>
  <c r="J79" i="14"/>
  <c r="J77" i="14"/>
  <c r="J72" i="14"/>
  <c r="J67" i="14"/>
  <c r="J66" i="14" s="1"/>
  <c r="J65" i="14" s="1"/>
  <c r="J64" i="14" s="1"/>
  <c r="J61" i="14"/>
  <c r="J60" i="14" s="1"/>
  <c r="J59" i="14" s="1"/>
  <c r="J54" i="14"/>
  <c r="J52" i="14"/>
  <c r="J47" i="14"/>
  <c r="J46" i="14" s="1"/>
  <c r="J45" i="14" s="1"/>
  <c r="J43" i="14"/>
  <c r="J41" i="14"/>
  <c r="J38" i="14"/>
  <c r="J31" i="14"/>
  <c r="J30" i="14" s="1"/>
  <c r="J29" i="14" s="1"/>
  <c r="J28" i="14" s="1"/>
  <c r="J26" i="14"/>
  <c r="J25" i="14" s="1"/>
  <c r="J24" i="14" s="1"/>
  <c r="J22" i="14"/>
  <c r="J19" i="14"/>
  <c r="J17" i="14"/>
  <c r="Q539" i="15"/>
  <c r="Q537" i="15"/>
  <c r="Q533" i="15"/>
  <c r="Q529" i="15"/>
  <c r="Q527" i="15"/>
  <c r="Q524" i="15"/>
  <c r="Q521" i="15"/>
  <c r="Q518" i="15"/>
  <c r="Q516" i="15"/>
  <c r="Q514" i="15"/>
  <c r="Q509" i="15"/>
  <c r="Q507" i="15"/>
  <c r="Q505" i="15"/>
  <c r="Q503" i="15"/>
  <c r="Q499" i="15"/>
  <c r="Q496" i="15"/>
  <c r="Q492" i="15"/>
  <c r="Q489" i="15"/>
  <c r="Q487" i="15"/>
  <c r="Q485" i="15"/>
  <c r="Q483" i="15"/>
  <c r="Q480" i="15"/>
  <c r="Q477" i="15"/>
  <c r="Q475" i="15"/>
  <c r="Q473" i="15"/>
  <c r="Q471" i="15"/>
  <c r="Q469" i="15"/>
  <c r="Q467" i="15"/>
  <c r="Q463" i="15"/>
  <c r="Q461" i="15"/>
  <c r="Q459" i="15"/>
  <c r="Q449" i="15"/>
  <c r="Q448" i="15" s="1"/>
  <c r="Q447" i="15" s="1"/>
  <c r="Q444" i="15"/>
  <c r="Q443" i="15" s="1"/>
  <c r="Q442" i="15" s="1"/>
  <c r="Q440" i="15"/>
  <c r="Q438" i="15"/>
  <c r="Q436" i="15"/>
  <c r="Q433" i="15"/>
  <c r="Q431" i="15"/>
  <c r="Q429" i="15"/>
  <c r="Q427" i="15"/>
  <c r="Q423" i="15"/>
  <c r="Q421" i="15"/>
  <c r="Q419" i="15"/>
  <c r="Q414" i="15"/>
  <c r="Q413" i="15" s="1"/>
  <c r="Q412" i="15" s="1"/>
  <c r="Q410" i="15"/>
  <c r="Q409" i="15" s="1"/>
  <c r="Q408" i="15" s="1"/>
  <c r="Q406" i="15"/>
  <c r="Q404" i="15"/>
  <c r="Q400" i="15"/>
  <c r="Q398" i="15"/>
  <c r="Q395" i="15"/>
  <c r="Q390" i="15"/>
  <c r="Q388" i="15"/>
  <c r="Q385" i="15"/>
  <c r="Q378" i="15"/>
  <c r="Q376" i="15"/>
  <c r="Q372" i="15"/>
  <c r="Q369" i="15"/>
  <c r="Q365" i="15"/>
  <c r="Q363" i="15"/>
  <c r="Q358" i="15"/>
  <c r="Q355" i="15"/>
  <c r="Q352" i="15"/>
  <c r="Q350" i="15"/>
  <c r="Q345" i="15"/>
  <c r="Q344" i="15" s="1"/>
  <c r="Q341" i="15"/>
  <c r="Q340" i="15" s="1"/>
  <c r="Q339" i="15" s="1"/>
  <c r="Q337" i="15"/>
  <c r="Q335" i="15"/>
  <c r="Q333" i="15"/>
  <c r="Q326" i="15"/>
  <c r="Q322" i="15"/>
  <c r="Q318" i="15"/>
  <c r="Q315" i="15"/>
  <c r="Q313" i="15"/>
  <c r="Q310" i="15"/>
  <c r="Q308" i="15"/>
  <c r="Q306" i="15"/>
  <c r="Q304" i="15"/>
  <c r="Q293" i="15"/>
  <c r="Q292" i="15" s="1"/>
  <c r="Q289" i="15"/>
  <c r="Q287" i="15"/>
  <c r="Q285" i="15"/>
  <c r="Q283" i="15"/>
  <c r="Q280" i="15"/>
  <c r="Q278" i="15"/>
  <c r="Q275" i="15"/>
  <c r="Q273" i="15"/>
  <c r="Q271" i="15"/>
  <c r="Q269" i="15"/>
  <c r="Q267" i="15"/>
  <c r="Q265" i="15"/>
  <c r="Q263" i="15"/>
  <c r="Q260" i="15"/>
  <c r="Q258" i="15"/>
  <c r="Q255" i="15"/>
  <c r="Q253" i="15"/>
  <c r="Q252" i="15" s="1"/>
  <c r="Q248" i="15"/>
  <c r="Q244" i="15"/>
  <c r="Q240" i="15"/>
  <c r="Q239" i="15" s="1"/>
  <c r="Q237" i="15"/>
  <c r="Q236" i="15" s="1"/>
  <c r="Q235" i="15" s="1"/>
  <c r="Q233" i="15"/>
  <c r="Q232" i="15" s="1"/>
  <c r="Q230" i="15"/>
  <c r="Q229" i="15" s="1"/>
  <c r="Q226" i="15"/>
  <c r="Q225" i="15" s="1"/>
  <c r="Q224" i="15" s="1"/>
  <c r="Q219" i="15"/>
  <c r="Q218" i="15" s="1"/>
  <c r="Q217" i="15" s="1"/>
  <c r="Q215" i="15"/>
  <c r="Q214" i="15" s="1"/>
  <c r="Q212" i="15"/>
  <c r="Q210" i="15"/>
  <c r="Q208" i="15"/>
  <c r="Q204" i="15"/>
  <c r="Q202" i="15"/>
  <c r="Q200" i="15"/>
  <c r="Q197" i="15"/>
  <c r="Q194" i="15"/>
  <c r="Q193" i="15" s="1"/>
  <c r="Q190" i="15"/>
  <c r="Q189" i="15" s="1"/>
  <c r="Q185" i="15"/>
  <c r="Q184" i="15" s="1"/>
  <c r="Q181" i="15"/>
  <c r="Q180" i="15" s="1"/>
  <c r="Q177" i="15"/>
  <c r="Q176" i="15" s="1"/>
  <c r="Q174" i="15"/>
  <c r="Q172" i="15"/>
  <c r="Q170" i="15"/>
  <c r="Q168" i="15"/>
  <c r="Q166" i="15"/>
  <c r="Q164" i="15"/>
  <c r="Q162" i="15"/>
  <c r="Q159" i="15"/>
  <c r="Q156" i="15"/>
  <c r="Q151" i="15"/>
  <c r="Q149" i="15"/>
  <c r="Q147" i="15"/>
  <c r="Q145" i="15"/>
  <c r="Q143" i="15"/>
  <c r="Q141" i="15"/>
  <c r="Q139" i="15"/>
  <c r="Q137" i="15"/>
  <c r="Q135" i="15"/>
  <c r="Q131" i="15"/>
  <c r="Q127" i="15"/>
  <c r="Q126" i="15" s="1"/>
  <c r="Q125" i="15" s="1"/>
  <c r="Q123" i="15"/>
  <c r="Q121" i="15"/>
  <c r="Q119" i="15"/>
  <c r="Q115" i="15"/>
  <c r="Q111" i="15"/>
  <c r="Q107" i="15"/>
  <c r="Q105" i="15"/>
  <c r="Q103" i="15"/>
  <c r="Q101" i="15"/>
  <c r="Q99" i="15"/>
  <c r="Q97" i="15"/>
  <c r="Q92" i="15"/>
  <c r="Q91" i="15" s="1"/>
  <c r="Q89" i="15"/>
  <c r="Q87" i="15"/>
  <c r="Q85" i="15"/>
  <c r="Q83" i="15"/>
  <c r="Q80" i="15"/>
  <c r="Q74" i="15"/>
  <c r="Q70" i="15"/>
  <c r="Q68" i="15"/>
  <c r="Q66" i="15"/>
  <c r="Q64" i="15"/>
  <c r="Q61" i="15"/>
  <c r="Q59" i="15"/>
  <c r="Q57" i="15"/>
  <c r="Q55" i="15"/>
  <c r="Q52" i="15"/>
  <c r="Q48" i="15"/>
  <c r="Q45" i="15" s="1"/>
  <c r="Q40" i="15"/>
  <c r="Q38" i="15"/>
  <c r="Q34" i="15"/>
  <c r="Q31" i="15"/>
  <c r="Q29" i="15"/>
  <c r="Q27" i="15"/>
  <c r="Q25" i="15"/>
  <c r="Q23" i="15"/>
  <c r="Q21" i="15"/>
  <c r="Q19" i="15"/>
  <c r="Q17" i="15"/>
  <c r="Q15" i="15"/>
  <c r="L539" i="15"/>
  <c r="L537" i="15"/>
  <c r="L535" i="15"/>
  <c r="L531" i="15"/>
  <c r="L529" i="15"/>
  <c r="L527" i="15"/>
  <c r="L524" i="15"/>
  <c r="L521" i="15"/>
  <c r="L518" i="15"/>
  <c r="L516" i="15"/>
  <c r="L514" i="15"/>
  <c r="L509" i="15"/>
  <c r="L507" i="15"/>
  <c r="L505" i="15"/>
  <c r="L503" i="15"/>
  <c r="L499" i="15"/>
  <c r="L496" i="15"/>
  <c r="L492" i="15"/>
  <c r="L489" i="15"/>
  <c r="L487" i="15"/>
  <c r="L485" i="15"/>
  <c r="L483" i="15"/>
  <c r="L480" i="15"/>
  <c r="L477" i="15"/>
  <c r="L475" i="15"/>
  <c r="L473" i="15"/>
  <c r="L471" i="15"/>
  <c r="L469" i="15"/>
  <c r="L467" i="15"/>
  <c r="L463" i="15"/>
  <c r="L461" i="15"/>
  <c r="L459" i="15"/>
  <c r="L449" i="15"/>
  <c r="L448" i="15" s="1"/>
  <c r="L447" i="15" s="1"/>
  <c r="L444" i="15"/>
  <c r="L443" i="15" s="1"/>
  <c r="L442" i="15" s="1"/>
  <c r="L440" i="15"/>
  <c r="L438" i="15"/>
  <c r="L436" i="15"/>
  <c r="L433" i="15"/>
  <c r="L431" i="15"/>
  <c r="L429" i="15"/>
  <c r="L427" i="15"/>
  <c r="L423" i="15"/>
  <c r="L421" i="15"/>
  <c r="L419" i="15"/>
  <c r="L414" i="15"/>
  <c r="L413" i="15" s="1"/>
  <c r="L412" i="15" s="1"/>
  <c r="L410" i="15"/>
  <c r="L409" i="15" s="1"/>
  <c r="L408" i="15" s="1"/>
  <c r="L406" i="15"/>
  <c r="L404" i="15"/>
  <c r="L400" i="15"/>
  <c r="L398" i="15"/>
  <c r="L395" i="15"/>
  <c r="L390" i="15"/>
  <c r="L388" i="15"/>
  <c r="L385" i="15"/>
  <c r="L378" i="15"/>
  <c r="L376" i="15"/>
  <c r="L372" i="15"/>
  <c r="L369" i="15"/>
  <c r="L365" i="15"/>
  <c r="L363" i="15"/>
  <c r="L358" i="15"/>
  <c r="L355" i="15"/>
  <c r="L352" i="15"/>
  <c r="L350" i="15"/>
  <c r="L345" i="15"/>
  <c r="L341" i="15"/>
  <c r="L340" i="15" s="1"/>
  <c r="L339" i="15" s="1"/>
  <c r="L337" i="15"/>
  <c r="L335" i="15"/>
  <c r="L333" i="15"/>
  <c r="L326" i="15"/>
  <c r="L322" i="15"/>
  <c r="L318" i="15"/>
  <c r="L315" i="15"/>
  <c r="L313" i="15"/>
  <c r="L310" i="15"/>
  <c r="L308" i="15"/>
  <c r="L306" i="15"/>
  <c r="L304" i="15"/>
  <c r="L293" i="15"/>
  <c r="L292" i="15" s="1"/>
  <c r="L289" i="15"/>
  <c r="L287" i="15"/>
  <c r="L285" i="15"/>
  <c r="L283" i="15"/>
  <c r="L280" i="15"/>
  <c r="L278" i="15"/>
  <c r="L275" i="15"/>
  <c r="L273" i="15"/>
  <c r="L271" i="15"/>
  <c r="L269" i="15"/>
  <c r="L267" i="15"/>
  <c r="L265" i="15"/>
  <c r="L263" i="15"/>
  <c r="L260" i="15"/>
  <c r="L258" i="15"/>
  <c r="L255" i="15"/>
  <c r="L253" i="15"/>
  <c r="L248" i="15"/>
  <c r="L244" i="15"/>
  <c r="L240" i="15"/>
  <c r="L239" i="15" s="1"/>
  <c r="L237" i="15"/>
  <c r="L236" i="15" s="1"/>
  <c r="L233" i="15"/>
  <c r="L232" i="15" s="1"/>
  <c r="L230" i="15"/>
  <c r="L229" i="15" s="1"/>
  <c r="L226" i="15"/>
  <c r="L225" i="15" s="1"/>
  <c r="L224" i="15" s="1"/>
  <c r="L219" i="15"/>
  <c r="L218" i="15" s="1"/>
  <c r="L217" i="15" s="1"/>
  <c r="L215" i="15"/>
  <c r="L214" i="15" s="1"/>
  <c r="L212" i="15"/>
  <c r="L210" i="15"/>
  <c r="L208" i="15"/>
  <c r="L204" i="15"/>
  <c r="L202" i="15"/>
  <c r="L200" i="15"/>
  <c r="L197" i="15"/>
  <c r="L194" i="15"/>
  <c r="L193" i="15" s="1"/>
  <c r="L190" i="15"/>
  <c r="L189" i="15" s="1"/>
  <c r="L185" i="15"/>
  <c r="L184" i="15" s="1"/>
  <c r="L181" i="15"/>
  <c r="L180" i="15" s="1"/>
  <c r="L177" i="15"/>
  <c r="L176" i="15" s="1"/>
  <c r="L174" i="15"/>
  <c r="L172" i="15"/>
  <c r="L170" i="15"/>
  <c r="L168" i="15"/>
  <c r="L166" i="15"/>
  <c r="L164" i="15"/>
  <c r="L162" i="15"/>
  <c r="L159" i="15"/>
  <c r="L156" i="15"/>
  <c r="L151" i="15"/>
  <c r="L149" i="15"/>
  <c r="L147" i="15"/>
  <c r="L145" i="15"/>
  <c r="L143" i="15"/>
  <c r="L141" i="15"/>
  <c r="L139" i="15"/>
  <c r="L137" i="15"/>
  <c r="L135" i="15"/>
  <c r="L131" i="15"/>
  <c r="L127" i="15"/>
  <c r="L126" i="15" s="1"/>
  <c r="L125" i="15" s="1"/>
  <c r="L123" i="15"/>
  <c r="L121" i="15"/>
  <c r="L119" i="15"/>
  <c r="L115" i="15"/>
  <c r="L111" i="15"/>
  <c r="L107" i="15"/>
  <c r="L105" i="15"/>
  <c r="L103" i="15"/>
  <c r="L101" i="15"/>
  <c r="L97" i="15"/>
  <c r="L92" i="15"/>
  <c r="L91" i="15" s="1"/>
  <c r="L89" i="15"/>
  <c r="L87" i="15"/>
  <c r="L85" i="15"/>
  <c r="L83" i="15"/>
  <c r="L80" i="15"/>
  <c r="L74" i="15"/>
  <c r="L70" i="15"/>
  <c r="L68" i="15"/>
  <c r="L66" i="15"/>
  <c r="L64" i="15"/>
  <c r="L61" i="15"/>
  <c r="L59" i="15"/>
  <c r="L57" i="15"/>
  <c r="L55" i="15"/>
  <c r="L52" i="15"/>
  <c r="L48" i="15"/>
  <c r="L45" i="15" s="1"/>
  <c r="L40" i="15"/>
  <c r="L38" i="15"/>
  <c r="L34" i="15"/>
  <c r="L31" i="15"/>
  <c r="L29" i="15"/>
  <c r="L27" i="15"/>
  <c r="L25" i="15"/>
  <c r="L23" i="15"/>
  <c r="L21" i="15"/>
  <c r="L19" i="15"/>
  <c r="L17" i="15"/>
  <c r="L15" i="15"/>
  <c r="G539" i="15"/>
  <c r="G537" i="15"/>
  <c r="G529" i="15"/>
  <c r="G527" i="15"/>
  <c r="G524" i="15"/>
  <c r="G521" i="15"/>
  <c r="G518" i="15"/>
  <c r="G516" i="15"/>
  <c r="G514" i="15"/>
  <c r="G509" i="15"/>
  <c r="G507" i="15"/>
  <c r="G505" i="15"/>
  <c r="G503" i="15"/>
  <c r="G499" i="15"/>
  <c r="G496" i="15"/>
  <c r="G492" i="15"/>
  <c r="G489" i="15"/>
  <c r="G487" i="15"/>
  <c r="G485" i="15"/>
  <c r="G483" i="15"/>
  <c r="G480" i="15"/>
  <c r="G477" i="15"/>
  <c r="G475" i="15"/>
  <c r="G473" i="15"/>
  <c r="G471" i="15"/>
  <c r="G469" i="15"/>
  <c r="G467" i="15"/>
  <c r="G463" i="15"/>
  <c r="G461" i="15"/>
  <c r="G459" i="15"/>
  <c r="G449" i="15"/>
  <c r="G448" i="15" s="1"/>
  <c r="G447" i="15" s="1"/>
  <c r="G444" i="15"/>
  <c r="G443" i="15" s="1"/>
  <c r="G442" i="15" s="1"/>
  <c r="G440" i="15"/>
  <c r="G438" i="15"/>
  <c r="G436" i="15"/>
  <c r="G433" i="15"/>
  <c r="G431" i="15"/>
  <c r="G429" i="15"/>
  <c r="G427" i="15"/>
  <c r="G423" i="15"/>
  <c r="G421" i="15"/>
  <c r="G419" i="15"/>
  <c r="G414" i="15"/>
  <c r="G413" i="15" s="1"/>
  <c r="G412" i="15" s="1"/>
  <c r="G410" i="15"/>
  <c r="G409" i="15" s="1"/>
  <c r="G408" i="15" s="1"/>
  <c r="G406" i="15"/>
  <c r="G404" i="15"/>
  <c r="G400" i="15"/>
  <c r="G398" i="15"/>
  <c r="G395" i="15"/>
  <c r="G390" i="15"/>
  <c r="G388" i="15"/>
  <c r="G385" i="15"/>
  <c r="G378" i="15"/>
  <c r="G376" i="15"/>
  <c r="G372" i="15"/>
  <c r="G369" i="15"/>
  <c r="G365" i="15"/>
  <c r="G363" i="15"/>
  <c r="G358" i="15"/>
  <c r="G355" i="15"/>
  <c r="G352" i="15"/>
  <c r="G350" i="15"/>
  <c r="G345" i="15"/>
  <c r="G341" i="15"/>
  <c r="G340" i="15" s="1"/>
  <c r="G339" i="15" s="1"/>
  <c r="G337" i="15"/>
  <c r="G335" i="15"/>
  <c r="G333" i="15"/>
  <c r="G326" i="15"/>
  <c r="G322" i="15"/>
  <c r="G318" i="15"/>
  <c r="G315" i="15"/>
  <c r="G313" i="15"/>
  <c r="G310" i="15"/>
  <c r="G308" i="15"/>
  <c r="G306" i="15"/>
  <c r="G304" i="15"/>
  <c r="G293" i="15"/>
  <c r="G292" i="15" s="1"/>
  <c r="G289" i="15"/>
  <c r="G287" i="15"/>
  <c r="G285" i="15"/>
  <c r="G283" i="15"/>
  <c r="G280" i="15"/>
  <c r="G278" i="15"/>
  <c r="G271" i="15"/>
  <c r="G269" i="15"/>
  <c r="G267" i="15"/>
  <c r="G265" i="15"/>
  <c r="G263" i="15"/>
  <c r="G260" i="15"/>
  <c r="G258" i="15"/>
  <c r="G255" i="15"/>
  <c r="G253" i="15"/>
  <c r="G248" i="15"/>
  <c r="G244" i="15"/>
  <c r="G240" i="15"/>
  <c r="G239" i="15" s="1"/>
  <c r="G237" i="15"/>
  <c r="G236" i="15" s="1"/>
  <c r="G233" i="15"/>
  <c r="G232" i="15" s="1"/>
  <c r="G230" i="15"/>
  <c r="G229" i="15" s="1"/>
  <c r="G226" i="15"/>
  <c r="G225" i="15" s="1"/>
  <c r="G224" i="15" s="1"/>
  <c r="G219" i="15"/>
  <c r="G218" i="15" s="1"/>
  <c r="G217" i="15" s="1"/>
  <c r="G215" i="15"/>
  <c r="G214" i="15" s="1"/>
  <c r="G212" i="15"/>
  <c r="G210" i="15"/>
  <c r="G208" i="15"/>
  <c r="G204" i="15"/>
  <c r="G202" i="15"/>
  <c r="G200" i="15"/>
  <c r="G197" i="15"/>
  <c r="G194" i="15"/>
  <c r="G193" i="15" s="1"/>
  <c r="G190" i="15"/>
  <c r="G189" i="15" s="1"/>
  <c r="G185" i="15"/>
  <c r="G184" i="15" s="1"/>
  <c r="G181" i="15"/>
  <c r="G180" i="15" s="1"/>
  <c r="G177" i="15"/>
  <c r="G176" i="15" s="1"/>
  <c r="G174" i="15"/>
  <c r="G172" i="15"/>
  <c r="G170" i="15"/>
  <c r="G168" i="15"/>
  <c r="G166" i="15"/>
  <c r="G164" i="15"/>
  <c r="G162" i="15"/>
  <c r="G159" i="15"/>
  <c r="G156" i="15"/>
  <c r="G151" i="15"/>
  <c r="G149" i="15"/>
  <c r="G147" i="15"/>
  <c r="G145" i="15"/>
  <c r="G143" i="15"/>
  <c r="G141" i="15"/>
  <c r="G139" i="15"/>
  <c r="G137" i="15"/>
  <c r="G135" i="15"/>
  <c r="G131" i="15"/>
  <c r="G127" i="15"/>
  <c r="G126" i="15" s="1"/>
  <c r="G125" i="15" s="1"/>
  <c r="G123" i="15"/>
  <c r="G121" i="15"/>
  <c r="G119" i="15"/>
  <c r="G115" i="15"/>
  <c r="G111" i="15"/>
  <c r="G107" i="15"/>
  <c r="G105" i="15"/>
  <c r="G103" i="15"/>
  <c r="G101" i="15"/>
  <c r="G99" i="15"/>
  <c r="G97" i="15"/>
  <c r="G92" i="15"/>
  <c r="G91" i="15" s="1"/>
  <c r="G89" i="15"/>
  <c r="G87" i="15"/>
  <c r="G85" i="15"/>
  <c r="G83" i="15"/>
  <c r="G80" i="15"/>
  <c r="G74" i="15"/>
  <c r="G70" i="15"/>
  <c r="G68" i="15"/>
  <c r="G66" i="15"/>
  <c r="G64" i="15"/>
  <c r="G61" i="15"/>
  <c r="G59" i="15"/>
  <c r="G57" i="15"/>
  <c r="G55" i="15"/>
  <c r="G52" i="15"/>
  <c r="G48" i="15"/>
  <c r="G45" i="15" s="1"/>
  <c r="G40" i="15"/>
  <c r="G38" i="15"/>
  <c r="G34" i="15"/>
  <c r="G31" i="15"/>
  <c r="G29" i="15"/>
  <c r="G27" i="15"/>
  <c r="G25" i="15"/>
  <c r="G23" i="15"/>
  <c r="G21" i="15"/>
  <c r="G19" i="15"/>
  <c r="G17" i="15"/>
  <c r="G15" i="15"/>
  <c r="I927" i="14" l="1"/>
  <c r="I926" i="14" s="1"/>
  <c r="I920" i="14" s="1"/>
  <c r="I919" i="14" s="1"/>
  <c r="I886" i="14" s="1"/>
  <c r="G344" i="15"/>
  <c r="T142" i="14"/>
  <c r="I211" i="14"/>
  <c r="Q362" i="15"/>
  <c r="J142" i="14"/>
  <c r="G362" i="15"/>
  <c r="L344" i="15"/>
  <c r="Q243" i="15"/>
  <c r="Q242" i="15" s="1"/>
  <c r="T346" i="14"/>
  <c r="J207" i="14"/>
  <c r="J1010" i="14"/>
  <c r="O142" i="14"/>
  <c r="I723" i="14"/>
  <c r="I712" i="14" s="1"/>
  <c r="I711" i="14" s="1"/>
  <c r="L362" i="15"/>
  <c r="I859" i="14"/>
  <c r="I858" i="14" s="1"/>
  <c r="O975" i="14"/>
  <c r="O974" i="14" s="1"/>
  <c r="O973" i="14" s="1"/>
  <c r="I260" i="14"/>
  <c r="I259" i="14" s="1"/>
  <c r="I258" i="14" s="1"/>
  <c r="I34" i="14"/>
  <c r="T928" i="14"/>
  <c r="T927" i="14" s="1"/>
  <c r="T926" i="14" s="1"/>
  <c r="T920" i="14" s="1"/>
  <c r="T919" i="14" s="1"/>
  <c r="I657" i="14"/>
  <c r="I656" i="14" s="1"/>
  <c r="J831" i="14"/>
  <c r="J830" i="14" s="1"/>
  <c r="J928" i="14"/>
  <c r="O928" i="14"/>
  <c r="O927" i="14" s="1"/>
  <c r="O926" i="14" s="1"/>
  <c r="O920" i="14" s="1"/>
  <c r="O919" i="14" s="1"/>
  <c r="O1002" i="14"/>
  <c r="O1001" i="14" s="1"/>
  <c r="O1000" i="14" s="1"/>
  <c r="O999" i="14" s="1"/>
  <c r="O998" i="14" s="1"/>
  <c r="O1010" i="14"/>
  <c r="T1002" i="14"/>
  <c r="T1001" i="14" s="1"/>
  <c r="T1000" i="14" s="1"/>
  <c r="T999" i="14" s="1"/>
  <c r="T998" i="14" s="1"/>
  <c r="J460" i="14"/>
  <c r="J459" i="14" s="1"/>
  <c r="J458" i="14" s="1"/>
  <c r="J457" i="14" s="1"/>
  <c r="O590" i="14"/>
  <c r="O589" i="14" s="1"/>
  <c r="O831" i="14"/>
  <c r="O830" i="14" s="1"/>
  <c r="T511" i="14"/>
  <c r="T510" i="14" s="1"/>
  <c r="T509" i="14" s="1"/>
  <c r="T642" i="14"/>
  <c r="T641" i="14" s="1"/>
  <c r="I141" i="14"/>
  <c r="I135" i="14" s="1"/>
  <c r="O861" i="14"/>
  <c r="O860" i="14" s="1"/>
  <c r="T413" i="14"/>
  <c r="T412" i="14" s="1"/>
  <c r="T411" i="14" s="1"/>
  <c r="T410" i="14" s="1"/>
  <c r="T409" i="14" s="1"/>
  <c r="I632" i="14"/>
  <c r="I631" i="14" s="1"/>
  <c r="I503" i="14"/>
  <c r="I476" i="14" s="1"/>
  <c r="J861" i="14"/>
  <c r="J860" i="14" s="1"/>
  <c r="I798" i="14"/>
  <c r="I421" i="14"/>
  <c r="I340" i="14"/>
  <c r="I339" i="14" s="1"/>
  <c r="I333" i="14" s="1"/>
  <c r="I298" i="14" s="1"/>
  <c r="O322" i="14"/>
  <c r="O321" i="14" s="1"/>
  <c r="O320" i="14" s="1"/>
  <c r="I829" i="14"/>
  <c r="I828" i="14" s="1"/>
  <c r="I167" i="14"/>
  <c r="I960" i="14"/>
  <c r="J429" i="14"/>
  <c r="J424" i="14" s="1"/>
  <c r="J423" i="14" s="1"/>
  <c r="J422" i="14" s="1"/>
  <c r="O51" i="14"/>
  <c r="O50" i="14" s="1"/>
  <c r="O49" i="14" s="1"/>
  <c r="O346" i="14"/>
  <c r="O373" i="14"/>
  <c r="O511" i="14"/>
  <c r="O510" i="14" s="1"/>
  <c r="O509" i="14" s="1"/>
  <c r="O659" i="14"/>
  <c r="O658" i="14" s="1"/>
  <c r="O694" i="14"/>
  <c r="J802" i="14"/>
  <c r="J801" i="14" s="1"/>
  <c r="J800" i="14" s="1"/>
  <c r="J799" i="14" s="1"/>
  <c r="T224" i="14"/>
  <c r="T223" i="14" s="1"/>
  <c r="T582" i="14"/>
  <c r="T861" i="14"/>
  <c r="T860" i="14" s="1"/>
  <c r="J867" i="14"/>
  <c r="J866" i="14" s="1"/>
  <c r="O155" i="14"/>
  <c r="T155" i="14"/>
  <c r="T141" i="14" s="1"/>
  <c r="T135" i="14" s="1"/>
  <c r="O37" i="14"/>
  <c r="O36" i="14" s="1"/>
  <c r="O35" i="14" s="1"/>
  <c r="O288" i="14"/>
  <c r="O287" i="14" s="1"/>
  <c r="O286" i="14" s="1"/>
  <c r="O285" i="14" s="1"/>
  <c r="T429" i="14"/>
  <c r="T424" i="14" s="1"/>
  <c r="T423" i="14" s="1"/>
  <c r="T422" i="14" s="1"/>
  <c r="T540" i="14"/>
  <c r="T539" i="14" s="1"/>
  <c r="T634" i="14"/>
  <c r="T633" i="14" s="1"/>
  <c r="T818" i="14"/>
  <c r="T817" i="14" s="1"/>
  <c r="T802" i="14"/>
  <c r="T801" i="14" s="1"/>
  <c r="T800" i="14" s="1"/>
  <c r="T799" i="14" s="1"/>
  <c r="T724" i="14"/>
  <c r="J288" i="14"/>
  <c r="J287" i="14" s="1"/>
  <c r="J286" i="14" s="1"/>
  <c r="J285" i="14" s="1"/>
  <c r="O452" i="14"/>
  <c r="O451" i="14" s="1"/>
  <c r="O446" i="14" s="1"/>
  <c r="O440" i="14" s="1"/>
  <c r="T51" i="14"/>
  <c r="T50" i="14" s="1"/>
  <c r="T49" i="14" s="1"/>
  <c r="T831" i="14"/>
  <c r="T830" i="14" s="1"/>
  <c r="T867" i="14"/>
  <c r="T866" i="14" s="1"/>
  <c r="T975" i="14"/>
  <c r="T974" i="14" s="1"/>
  <c r="T973" i="14" s="1"/>
  <c r="T837" i="14"/>
  <c r="T836" i="14" s="1"/>
  <c r="J224" i="14"/>
  <c r="J223" i="14" s="1"/>
  <c r="J268" i="14"/>
  <c r="O429" i="14"/>
  <c r="O424" i="14" s="1"/>
  <c r="O423" i="14" s="1"/>
  <c r="O422" i="14" s="1"/>
  <c r="O724" i="14"/>
  <c r="O741" i="14"/>
  <c r="O740" i="14" s="1"/>
  <c r="T242" i="14"/>
  <c r="T241" i="14" s="1"/>
  <c r="T322" i="14"/>
  <c r="T321" i="14" s="1"/>
  <c r="T320" i="14" s="1"/>
  <c r="J366" i="14"/>
  <c r="J522" i="14"/>
  <c r="J521" i="14" s="1"/>
  <c r="J520" i="14" s="1"/>
  <c r="J818" i="14"/>
  <c r="J817" i="14" s="1"/>
  <c r="J965" i="14"/>
  <c r="J964" i="14" s="1"/>
  <c r="J963" i="14" s="1"/>
  <c r="J962" i="14" s="1"/>
  <c r="O169" i="14"/>
  <c r="O168" i="14" s="1"/>
  <c r="O224" i="14"/>
  <c r="O223" i="14" s="1"/>
  <c r="O642" i="14"/>
  <c r="O641" i="14" s="1"/>
  <c r="O714" i="14"/>
  <c r="O713" i="14" s="1"/>
  <c r="O730" i="14"/>
  <c r="O837" i="14"/>
  <c r="O836" i="14" s="1"/>
  <c r="O867" i="14"/>
  <c r="O866" i="14" s="1"/>
  <c r="O859" i="14" s="1"/>
  <c r="T162" i="14"/>
  <c r="T845" i="14"/>
  <c r="T844" i="14" s="1"/>
  <c r="J395" i="14"/>
  <c r="J389" i="14" s="1"/>
  <c r="O492" i="14"/>
  <c r="O491" i="14" s="1"/>
  <c r="O490" i="14" s="1"/>
  <c r="O489" i="14" s="1"/>
  <c r="T37" i="14"/>
  <c r="T36" i="14" s="1"/>
  <c r="T35" i="14" s="1"/>
  <c r="T395" i="14"/>
  <c r="T389" i="14" s="1"/>
  <c r="T754" i="14"/>
  <c r="T753" i="14" s="1"/>
  <c r="T752" i="14" s="1"/>
  <c r="T751" i="14" s="1"/>
  <c r="T750" i="14" s="1"/>
  <c r="J37" i="14"/>
  <c r="J36" i="14" s="1"/>
  <c r="J35" i="14" s="1"/>
  <c r="J51" i="14"/>
  <c r="J50" i="14" s="1"/>
  <c r="J49" i="14" s="1"/>
  <c r="J467" i="14"/>
  <c r="J466" i="14" s="1"/>
  <c r="J741" i="14"/>
  <c r="J740" i="14" s="1"/>
  <c r="O162" i="14"/>
  <c r="O183" i="14"/>
  <c r="O182" i="14" s="1"/>
  <c r="O181" i="14" s="1"/>
  <c r="O180" i="14" s="1"/>
  <c r="O198" i="14"/>
  <c r="O197" i="14" s="1"/>
  <c r="O196" i="14" s="1"/>
  <c r="O195" i="14" s="1"/>
  <c r="O965" i="14"/>
  <c r="O964" i="14" s="1"/>
  <c r="O963" i="14" s="1"/>
  <c r="O962" i="14" s="1"/>
  <c r="T16" i="14"/>
  <c r="T15" i="14" s="1"/>
  <c r="T14" i="14" s="1"/>
  <c r="T13" i="14" s="1"/>
  <c r="T522" i="14"/>
  <c r="T521" i="14" s="1"/>
  <c r="T520" i="14" s="1"/>
  <c r="T659" i="14"/>
  <c r="T658" i="14" s="1"/>
  <c r="J162" i="14"/>
  <c r="O465" i="14"/>
  <c r="O464" i="14" s="1"/>
  <c r="O463" i="14" s="1"/>
  <c r="O467" i="14"/>
  <c r="O466" i="14" s="1"/>
  <c r="J71" i="14"/>
  <c r="J70" i="14" s="1"/>
  <c r="J69" i="14" s="1"/>
  <c r="J63" i="14" s="1"/>
  <c r="J346" i="14"/>
  <c r="O16" i="14"/>
  <c r="O15" i="14" s="1"/>
  <c r="O14" i="14" s="1"/>
  <c r="O13" i="14" s="1"/>
  <c r="J183" i="14"/>
  <c r="J182" i="14" s="1"/>
  <c r="J181" i="14" s="1"/>
  <c r="J180" i="14" s="1"/>
  <c r="J582" i="14"/>
  <c r="J581" i="14" s="1"/>
  <c r="J580" i="14" s="1"/>
  <c r="J571" i="14" s="1"/>
  <c r="J570" i="14" s="1"/>
  <c r="J694" i="14"/>
  <c r="J754" i="14"/>
  <c r="J753" i="14" s="1"/>
  <c r="J752" i="14" s="1"/>
  <c r="J751" i="14" s="1"/>
  <c r="J750" i="14" s="1"/>
  <c r="J1000" i="14"/>
  <c r="J999" i="14" s="1"/>
  <c r="J998" i="14" s="1"/>
  <c r="O268" i="14"/>
  <c r="O673" i="14"/>
  <c r="O669" i="14" s="1"/>
  <c r="O109" i="14"/>
  <c r="O108" i="14" s="1"/>
  <c r="O214" i="14"/>
  <c r="O213" i="14" s="1"/>
  <c r="O212" i="14" s="1"/>
  <c r="O341" i="14"/>
  <c r="T268" i="14"/>
  <c r="O71" i="14"/>
  <c r="O70" i="14" s="1"/>
  <c r="O69" i="14" s="1"/>
  <c r="O63" i="14" s="1"/>
  <c r="O242" i="14"/>
  <c r="O241" i="14" s="1"/>
  <c r="O366" i="14"/>
  <c r="O413" i="14"/>
  <c r="O412" i="14" s="1"/>
  <c r="O411" i="14" s="1"/>
  <c r="O410" i="14" s="1"/>
  <c r="O409" i="14" s="1"/>
  <c r="O818" i="14"/>
  <c r="O817" i="14" s="1"/>
  <c r="T71" i="14"/>
  <c r="T70" i="14" s="1"/>
  <c r="T69" i="14" s="1"/>
  <c r="T63" i="14" s="1"/>
  <c r="T109" i="14"/>
  <c r="T108" i="14" s="1"/>
  <c r="T351" i="14"/>
  <c r="O582" i="14"/>
  <c r="O634" i="14"/>
  <c r="O633" i="14" s="1"/>
  <c r="O754" i="14"/>
  <c r="O753" i="14" s="1"/>
  <c r="O752" i="14" s="1"/>
  <c r="O751" i="14" s="1"/>
  <c r="O750" i="14" s="1"/>
  <c r="O875" i="14"/>
  <c r="O874" i="14" s="1"/>
  <c r="O981" i="14"/>
  <c r="T123" i="14"/>
  <c r="T122" i="14" s="1"/>
  <c r="T121" i="14" s="1"/>
  <c r="T183" i="14"/>
  <c r="T182" i="14" s="1"/>
  <c r="T181" i="14" s="1"/>
  <c r="T180" i="14" s="1"/>
  <c r="T895" i="14"/>
  <c r="T894" i="14" s="1"/>
  <c r="J109" i="14"/>
  <c r="J108" i="14" s="1"/>
  <c r="J642" i="14"/>
  <c r="J641" i="14" s="1"/>
  <c r="O123" i="14"/>
  <c r="O122" i="14" s="1"/>
  <c r="O121" i="14" s="1"/>
  <c r="O261" i="14"/>
  <c r="O302" i="14"/>
  <c r="O301" i="14" s="1"/>
  <c r="O300" i="14" s="1"/>
  <c r="O299" i="14" s="1"/>
  <c r="O802" i="14"/>
  <c r="O801" i="14" s="1"/>
  <c r="O800" i="14" s="1"/>
  <c r="O799" i="14" s="1"/>
  <c r="O895" i="14"/>
  <c r="O894" i="14" s="1"/>
  <c r="T198" i="14"/>
  <c r="T197" i="14" s="1"/>
  <c r="T196" i="14" s="1"/>
  <c r="T195" i="14" s="1"/>
  <c r="T261" i="14"/>
  <c r="T288" i="14"/>
  <c r="T287" i="14" s="1"/>
  <c r="T286" i="14" s="1"/>
  <c r="T285" i="14" s="1"/>
  <c r="T302" i="14"/>
  <c r="T301" i="14" s="1"/>
  <c r="T300" i="14" s="1"/>
  <c r="T299" i="14" s="1"/>
  <c r="O351" i="14"/>
  <c r="T214" i="14"/>
  <c r="T213" i="14" s="1"/>
  <c r="T212" i="14" s="1"/>
  <c r="T211" i="14" s="1"/>
  <c r="T366" i="14"/>
  <c r="T875" i="14"/>
  <c r="T874" i="14" s="1"/>
  <c r="T373" i="14"/>
  <c r="T730" i="14"/>
  <c r="T714" i="14"/>
  <c r="T713" i="14" s="1"/>
  <c r="T169" i="14"/>
  <c r="T168" i="14" s="1"/>
  <c r="T1011" i="14"/>
  <c r="T452" i="14"/>
  <c r="T451" i="14" s="1"/>
  <c r="T446" i="14" s="1"/>
  <c r="T440" i="14" s="1"/>
  <c r="T467" i="14"/>
  <c r="T466" i="14" s="1"/>
  <c r="T465" i="14"/>
  <c r="T464" i="14" s="1"/>
  <c r="T463" i="14" s="1"/>
  <c r="T694" i="14"/>
  <c r="T581" i="14"/>
  <c r="T580" i="14" s="1"/>
  <c r="T571" i="14" s="1"/>
  <c r="T570" i="14" s="1"/>
  <c r="T492" i="14"/>
  <c r="T491" i="14" s="1"/>
  <c r="T490" i="14" s="1"/>
  <c r="T489" i="14" s="1"/>
  <c r="T673" i="14"/>
  <c r="T669" i="14" s="1"/>
  <c r="T657" i="14" s="1"/>
  <c r="T656" i="14" s="1"/>
  <c r="T981" i="14"/>
  <c r="T996" i="14"/>
  <c r="T993" i="14" s="1"/>
  <c r="T965" i="14"/>
  <c r="T964" i="14" s="1"/>
  <c r="T963" i="14" s="1"/>
  <c r="T962" i="14" s="1"/>
  <c r="T741" i="14"/>
  <c r="T740" i="14" s="1"/>
  <c r="O540" i="14"/>
  <c r="O539" i="14" s="1"/>
  <c r="O395" i="14"/>
  <c r="O389" i="14" s="1"/>
  <c r="O522" i="14"/>
  <c r="O521" i="14" s="1"/>
  <c r="O520" i="14" s="1"/>
  <c r="O845" i="14"/>
  <c r="O844" i="14" s="1"/>
  <c r="O1011" i="14"/>
  <c r="J895" i="14"/>
  <c r="J894" i="14" s="1"/>
  <c r="J463" i="14"/>
  <c r="J511" i="14"/>
  <c r="J510" i="14" s="1"/>
  <c r="J509" i="14" s="1"/>
  <c r="J169" i="14"/>
  <c r="J168" i="14" s="1"/>
  <c r="J261" i="14"/>
  <c r="J452" i="14"/>
  <c r="J451" i="14" s="1"/>
  <c r="J446" i="14" s="1"/>
  <c r="J440" i="14" s="1"/>
  <c r="J730" i="14"/>
  <c r="J837" i="14"/>
  <c r="J836" i="14" s="1"/>
  <c r="J198" i="14"/>
  <c r="J197" i="14" s="1"/>
  <c r="J196" i="14" s="1"/>
  <c r="J195" i="14" s="1"/>
  <c r="J242" i="14"/>
  <c r="J241" i="14" s="1"/>
  <c r="J659" i="14"/>
  <c r="J658" i="14" s="1"/>
  <c r="J16" i="14"/>
  <c r="J15" i="14" s="1"/>
  <c r="J14" i="14" s="1"/>
  <c r="J13" i="14" s="1"/>
  <c r="J413" i="14"/>
  <c r="J412" i="14" s="1"/>
  <c r="J411" i="14" s="1"/>
  <c r="J410" i="14" s="1"/>
  <c r="J409" i="14" s="1"/>
  <c r="J492" i="14"/>
  <c r="J491" i="14" s="1"/>
  <c r="J490" i="14" s="1"/>
  <c r="J489" i="14" s="1"/>
  <c r="J714" i="14"/>
  <c r="J713" i="14" s="1"/>
  <c r="J302" i="14"/>
  <c r="J301" i="14" s="1"/>
  <c r="J300" i="14" s="1"/>
  <c r="J299" i="14" s="1"/>
  <c r="J214" i="14"/>
  <c r="J213" i="14" s="1"/>
  <c r="J212" i="14" s="1"/>
  <c r="J322" i="14"/>
  <c r="J321" i="14" s="1"/>
  <c r="J320" i="14" s="1"/>
  <c r="J351" i="14"/>
  <c r="J373" i="14"/>
  <c r="J1011" i="14"/>
  <c r="J341" i="14"/>
  <c r="J123" i="14"/>
  <c r="J122" i="14" s="1"/>
  <c r="J121" i="14" s="1"/>
  <c r="J155" i="14"/>
  <c r="J540" i="14"/>
  <c r="J539" i="14" s="1"/>
  <c r="J634" i="14"/>
  <c r="J633" i="14" s="1"/>
  <c r="J673" i="14"/>
  <c r="J669" i="14" s="1"/>
  <c r="J724" i="14"/>
  <c r="J981" i="14"/>
  <c r="J845" i="14"/>
  <c r="J844" i="14" s="1"/>
  <c r="J875" i="14"/>
  <c r="J874" i="14" s="1"/>
  <c r="J975" i="14"/>
  <c r="J974" i="14" s="1"/>
  <c r="J973" i="14" s="1"/>
  <c r="Q33" i="15"/>
  <c r="G257" i="15"/>
  <c r="L403" i="15"/>
  <c r="L402" i="15" s="1"/>
  <c r="L426" i="15"/>
  <c r="L435" i="15"/>
  <c r="L207" i="15"/>
  <c r="L206" i="15" s="1"/>
  <c r="G277" i="15"/>
  <c r="L33" i="15"/>
  <c r="Q257" i="15"/>
  <c r="L513" i="15"/>
  <c r="G130" i="15"/>
  <c r="G129" i="15" s="1"/>
  <c r="G252" i="15"/>
  <c r="G384" i="15"/>
  <c r="G383" i="15" s="1"/>
  <c r="L51" i="15"/>
  <c r="L235" i="15"/>
  <c r="L252" i="15"/>
  <c r="L277" i="15"/>
  <c r="Q96" i="15"/>
  <c r="Q95" i="15" s="1"/>
  <c r="Q110" i="15"/>
  <c r="Q109" i="15" s="1"/>
  <c r="Q403" i="15"/>
  <c r="Q402" i="15" s="1"/>
  <c r="Q435" i="15"/>
  <c r="L196" i="15"/>
  <c r="L192" i="15" s="1"/>
  <c r="L291" i="15"/>
  <c r="L394" i="15"/>
  <c r="L393" i="15" s="1"/>
  <c r="Q394" i="15"/>
  <c r="Q393" i="15" s="1"/>
  <c r="Q491" i="15"/>
  <c r="G63" i="15"/>
  <c r="G207" i="15"/>
  <c r="G206" i="15" s="1"/>
  <c r="G513" i="15"/>
  <c r="L243" i="15"/>
  <c r="L242" i="15" s="1"/>
  <c r="L312" i="15"/>
  <c r="Q282" i="15"/>
  <c r="Q354" i="15"/>
  <c r="Q384" i="15"/>
  <c r="Q383" i="15" s="1"/>
  <c r="L303" i="15"/>
  <c r="L130" i="15"/>
  <c r="L129" i="15" s="1"/>
  <c r="L14" i="15"/>
  <c r="G243" i="15"/>
  <c r="G242" i="15" s="1"/>
  <c r="G321" i="15"/>
  <c r="G320" i="15" s="1"/>
  <c r="G228" i="15"/>
  <c r="G235" i="15"/>
  <c r="G426" i="15"/>
  <c r="L110" i="15"/>
  <c r="L109" i="15" s="1"/>
  <c r="G196" i="15"/>
  <c r="G192" i="15" s="1"/>
  <c r="G394" i="15"/>
  <c r="G393" i="15" s="1"/>
  <c r="G118" i="15"/>
  <c r="G117" i="15" s="1"/>
  <c r="G435" i="15"/>
  <c r="L384" i="15"/>
  <c r="L383" i="15" s="1"/>
  <c r="L498" i="15"/>
  <c r="Q321" i="15"/>
  <c r="Q320" i="15" s="1"/>
  <c r="Q426" i="15"/>
  <c r="L118" i="15"/>
  <c r="L117" i="15" s="1"/>
  <c r="L155" i="15"/>
  <c r="L154" i="15" s="1"/>
  <c r="L282" i="15"/>
  <c r="L418" i="15"/>
  <c r="L417" i="15" s="1"/>
  <c r="Q228" i="15"/>
  <c r="Q498" i="15"/>
  <c r="Q51" i="15"/>
  <c r="Q63" i="15"/>
  <c r="Q118" i="15"/>
  <c r="Q117" i="15" s="1"/>
  <c r="Q303" i="15"/>
  <c r="Q312" i="15"/>
  <c r="Q418" i="15"/>
  <c r="Q417" i="15" s="1"/>
  <c r="Q155" i="15"/>
  <c r="Q154" i="15" s="1"/>
  <c r="Q371" i="15"/>
  <c r="L526" i="15"/>
  <c r="Q14" i="15"/>
  <c r="Q13" i="15" s="1"/>
  <c r="Q196" i="15"/>
  <c r="Q192" i="15" s="1"/>
  <c r="Q207" i="15"/>
  <c r="Q206" i="15" s="1"/>
  <c r="Q262" i="15"/>
  <c r="Q277" i="15"/>
  <c r="Q513" i="15"/>
  <c r="Q535" i="15"/>
  <c r="Q526" i="15" s="1"/>
  <c r="Q223" i="15"/>
  <c r="Q291" i="15"/>
  <c r="Q454" i="15"/>
  <c r="Q453" i="15" s="1"/>
  <c r="Q130" i="15"/>
  <c r="Q129" i="15" s="1"/>
  <c r="L454" i="15"/>
  <c r="L453" i="15" s="1"/>
  <c r="L228" i="15"/>
  <c r="L321" i="15"/>
  <c r="L320" i="15" s="1"/>
  <c r="L354" i="15"/>
  <c r="L343" i="15" s="1"/>
  <c r="L262" i="15"/>
  <c r="L63" i="15"/>
  <c r="L99" i="15"/>
  <c r="L96" i="15" s="1"/>
  <c r="L95" i="15" s="1"/>
  <c r="L257" i="15"/>
  <c r="L371" i="15"/>
  <c r="L491" i="15"/>
  <c r="G33" i="15"/>
  <c r="G155" i="15"/>
  <c r="G154" i="15" s="1"/>
  <c r="G354" i="15"/>
  <c r="G403" i="15"/>
  <c r="G402" i="15" s="1"/>
  <c r="G418" i="15"/>
  <c r="G417" i="15" s="1"/>
  <c r="G14" i="15"/>
  <c r="G282" i="15"/>
  <c r="G371" i="15"/>
  <c r="G361" i="15" s="1"/>
  <c r="G51" i="15"/>
  <c r="G96" i="15"/>
  <c r="G95" i="15" s="1"/>
  <c r="G110" i="15"/>
  <c r="G109" i="15" s="1"/>
  <c r="G291" i="15"/>
  <c r="G303" i="15"/>
  <c r="G498" i="15"/>
  <c r="G454" i="15"/>
  <c r="G453" i="15" s="1"/>
  <c r="G491" i="15"/>
  <c r="G275" i="15"/>
  <c r="G312" i="15"/>
  <c r="G526" i="15"/>
  <c r="G273" i="15"/>
  <c r="J859" i="14" l="1"/>
  <c r="J927" i="14"/>
  <c r="J926" i="14" s="1"/>
  <c r="J920" i="14" s="1"/>
  <c r="J919" i="14" s="1"/>
  <c r="J886" i="14" s="1"/>
  <c r="O972" i="14"/>
  <c r="O211" i="14"/>
  <c r="J211" i="14"/>
  <c r="L13" i="15"/>
  <c r="I630" i="14"/>
  <c r="I621" i="14" s="1"/>
  <c r="T107" i="14"/>
  <c r="I107" i="14"/>
  <c r="I58" i="14" s="1"/>
  <c r="T798" i="14"/>
  <c r="I827" i="14"/>
  <c r="I781" i="14" s="1"/>
  <c r="I210" i="14"/>
  <c r="O34" i="14"/>
  <c r="G13" i="15"/>
  <c r="L392" i="15"/>
  <c r="T723" i="14"/>
  <c r="O829" i="14"/>
  <c r="O828" i="14" s="1"/>
  <c r="O798" i="14"/>
  <c r="O581" i="14"/>
  <c r="O580" i="14" s="1"/>
  <c r="O571" i="14" s="1"/>
  <c r="O570" i="14" s="1"/>
  <c r="T1010" i="14"/>
  <c r="J260" i="14"/>
  <c r="J259" i="14" s="1"/>
  <c r="J258" i="14" s="1"/>
  <c r="T340" i="14"/>
  <c r="T339" i="14" s="1"/>
  <c r="T333" i="14" s="1"/>
  <c r="T632" i="14"/>
  <c r="T631" i="14" s="1"/>
  <c r="T859" i="14"/>
  <c r="T858" i="14" s="1"/>
  <c r="O657" i="14"/>
  <c r="O656" i="14" s="1"/>
  <c r="T298" i="14"/>
  <c r="T829" i="14"/>
  <c r="T828" i="14" s="1"/>
  <c r="T34" i="14"/>
  <c r="J421" i="14"/>
  <c r="T503" i="14"/>
  <c r="T476" i="14" s="1"/>
  <c r="O421" i="14"/>
  <c r="J723" i="14"/>
  <c r="J712" i="14" s="1"/>
  <c r="J711" i="14" s="1"/>
  <c r="O141" i="14"/>
  <c r="O135" i="14" s="1"/>
  <c r="O107" i="14" s="1"/>
  <c r="J858" i="14"/>
  <c r="T886" i="14"/>
  <c r="T421" i="14"/>
  <c r="O886" i="14"/>
  <c r="J798" i="14"/>
  <c r="T260" i="14"/>
  <c r="T259" i="14" s="1"/>
  <c r="O723" i="14"/>
  <c r="O712" i="14" s="1"/>
  <c r="O711" i="14" s="1"/>
  <c r="O167" i="14"/>
  <c r="J503" i="14"/>
  <c r="J476" i="14" s="1"/>
  <c r="J34" i="14"/>
  <c r="T58" i="14"/>
  <c r="J657" i="14"/>
  <c r="J656" i="14" s="1"/>
  <c r="O960" i="14"/>
  <c r="O503" i="14"/>
  <c r="O476" i="14" s="1"/>
  <c r="O858" i="14"/>
  <c r="T972" i="14"/>
  <c r="T960" i="14" s="1"/>
  <c r="T167" i="14"/>
  <c r="O340" i="14"/>
  <c r="O339" i="14" s="1"/>
  <c r="O333" i="14" s="1"/>
  <c r="O298" i="14" s="1"/>
  <c r="O961" i="14"/>
  <c r="J829" i="14"/>
  <c r="J828" i="14" s="1"/>
  <c r="J141" i="14"/>
  <c r="J135" i="14" s="1"/>
  <c r="O632" i="14"/>
  <c r="O631" i="14" s="1"/>
  <c r="J632" i="14"/>
  <c r="J631" i="14" s="1"/>
  <c r="J167" i="14"/>
  <c r="T712" i="14"/>
  <c r="T711" i="14" s="1"/>
  <c r="O260" i="14"/>
  <c r="O259" i="14" s="1"/>
  <c r="O258" i="14" s="1"/>
  <c r="J340" i="14"/>
  <c r="J339" i="14" s="1"/>
  <c r="J333" i="14" s="1"/>
  <c r="J298" i="14" s="1"/>
  <c r="J972" i="14"/>
  <c r="L302" i="15"/>
  <c r="L425" i="15"/>
  <c r="L416" i="15" s="1"/>
  <c r="G392" i="15"/>
  <c r="L361" i="15"/>
  <c r="L360" i="15" s="1"/>
  <c r="G541" i="15"/>
  <c r="Q343" i="15"/>
  <c r="Q251" i="15"/>
  <c r="L153" i="15"/>
  <c r="Q94" i="15"/>
  <c r="G50" i="15"/>
  <c r="L50" i="15"/>
  <c r="L223" i="15"/>
  <c r="Q153" i="15"/>
  <c r="Q361" i="15"/>
  <c r="Q360" i="15" s="1"/>
  <c r="Q50" i="15"/>
  <c r="Q425" i="15"/>
  <c r="Q416" i="15" s="1"/>
  <c r="G425" i="15"/>
  <c r="G416" i="15" s="1"/>
  <c r="G223" i="15"/>
  <c r="Q392" i="15"/>
  <c r="Q452" i="15"/>
  <c r="Q446" i="15" s="1"/>
  <c r="G12" i="15"/>
  <c r="L541" i="15"/>
  <c r="G343" i="15"/>
  <c r="G153" i="15"/>
  <c r="Q302" i="15"/>
  <c r="G94" i="15"/>
  <c r="L251" i="15"/>
  <c r="G302" i="15"/>
  <c r="L94" i="15"/>
  <c r="Q541" i="15"/>
  <c r="L452" i="15"/>
  <c r="L446" i="15" s="1"/>
  <c r="G360" i="15"/>
  <c r="G262" i="15"/>
  <c r="G251" i="15" s="1"/>
  <c r="G452" i="15"/>
  <c r="G446" i="15" s="1"/>
  <c r="O827" i="14" l="1"/>
  <c r="L250" i="15"/>
  <c r="I57" i="14"/>
  <c r="I1009" i="14" s="1"/>
  <c r="O58" i="14"/>
  <c r="J107" i="14"/>
  <c r="J58" i="14" s="1"/>
  <c r="O781" i="14"/>
  <c r="T827" i="14"/>
  <c r="T781" i="14" s="1"/>
  <c r="T258" i="14"/>
  <c r="T210" i="14" s="1"/>
  <c r="T57" i="14" s="1"/>
  <c r="J210" i="14"/>
  <c r="T630" i="14"/>
  <c r="T621" i="14" s="1"/>
  <c r="J827" i="14"/>
  <c r="J781" i="14" s="1"/>
  <c r="O210" i="14"/>
  <c r="J630" i="14"/>
  <c r="J621" i="14" s="1"/>
  <c r="O630" i="14"/>
  <c r="O621" i="14" s="1"/>
  <c r="T961" i="14"/>
  <c r="J960" i="14"/>
  <c r="J961" i="14"/>
  <c r="G250" i="15"/>
  <c r="G511" i="15" s="1"/>
  <c r="G542" i="15" s="1"/>
  <c r="L12" i="15"/>
  <c r="Q12" i="15"/>
  <c r="Q250" i="15"/>
  <c r="O455" i="15"/>
  <c r="J455" i="15"/>
  <c r="E455" i="15"/>
  <c r="R73" i="14"/>
  <c r="M73" i="14"/>
  <c r="G73" i="14"/>
  <c r="L511" i="15" l="1"/>
  <c r="L542" i="15" s="1"/>
  <c r="O57" i="14"/>
  <c r="O1009" i="14" s="1"/>
  <c r="T1009" i="14"/>
  <c r="J57" i="14"/>
  <c r="J1009" i="14" s="1"/>
  <c r="Q511" i="15"/>
  <c r="Q542" i="15" s="1"/>
  <c r="J100" i="15"/>
  <c r="S806" i="14"/>
  <c r="N806" i="14"/>
  <c r="H806" i="14"/>
  <c r="S804" i="14"/>
  <c r="G805" i="14"/>
  <c r="L803" i="14"/>
  <c r="R805" i="14"/>
  <c r="Q805" i="14"/>
  <c r="M805" i="14"/>
  <c r="L805" i="14"/>
  <c r="F805" i="14"/>
  <c r="N805" i="14" l="1"/>
  <c r="P806" i="14"/>
  <c r="P805" i="14" s="1"/>
  <c r="S803" i="14"/>
  <c r="U804" i="14"/>
  <c r="U803" i="14" s="1"/>
  <c r="U802" i="14" s="1"/>
  <c r="U801" i="14" s="1"/>
  <c r="S805" i="14"/>
  <c r="U806" i="14"/>
  <c r="U805" i="14" s="1"/>
  <c r="H805" i="14"/>
  <c r="K806" i="14"/>
  <c r="K805" i="14" s="1"/>
  <c r="L802" i="14"/>
  <c r="O536" i="15"/>
  <c r="P183" i="15"/>
  <c r="R183" i="15" s="1"/>
  <c r="P182" i="15"/>
  <c r="O181" i="15"/>
  <c r="K183" i="15"/>
  <c r="M183" i="15" s="1"/>
  <c r="K182" i="15"/>
  <c r="J181" i="15"/>
  <c r="E181" i="15"/>
  <c r="I181" i="15"/>
  <c r="N181" i="15"/>
  <c r="D181" i="15"/>
  <c r="F183" i="15"/>
  <c r="H183" i="15" s="1"/>
  <c r="O178" i="15"/>
  <c r="J178" i="15"/>
  <c r="E178" i="15"/>
  <c r="O151" i="15"/>
  <c r="O149" i="15"/>
  <c r="E151" i="15"/>
  <c r="E149" i="15"/>
  <c r="F30" i="15"/>
  <c r="O29" i="15"/>
  <c r="N29" i="15"/>
  <c r="J29" i="15"/>
  <c r="I29" i="15"/>
  <c r="E29" i="15"/>
  <c r="F28" i="15"/>
  <c r="O27" i="15"/>
  <c r="J27" i="15"/>
  <c r="E27" i="15"/>
  <c r="F26" i="15"/>
  <c r="O25" i="15"/>
  <c r="J25" i="15"/>
  <c r="E25" i="15"/>
  <c r="E276" i="15"/>
  <c r="E275" i="15" s="1"/>
  <c r="O275" i="15"/>
  <c r="N275" i="15"/>
  <c r="J275" i="15"/>
  <c r="I275" i="15"/>
  <c r="E274" i="15"/>
  <c r="F274" i="15" s="1"/>
  <c r="O273" i="15"/>
  <c r="N273" i="15"/>
  <c r="J273" i="15"/>
  <c r="I273" i="15"/>
  <c r="P336" i="15"/>
  <c r="R336" i="15" s="1"/>
  <c r="R335" i="15" s="1"/>
  <c r="K336" i="15"/>
  <c r="M336" i="15" s="1"/>
  <c r="M335" i="15" s="1"/>
  <c r="F336" i="15"/>
  <c r="H336" i="15" s="1"/>
  <c r="H335" i="15" s="1"/>
  <c r="E311" i="15"/>
  <c r="E310" i="15" s="1"/>
  <c r="O310" i="15"/>
  <c r="N310" i="15"/>
  <c r="J310" i="15"/>
  <c r="I310" i="15"/>
  <c r="E309" i="15"/>
  <c r="E308" i="15" s="1"/>
  <c r="O308" i="15"/>
  <c r="N308" i="15"/>
  <c r="J308" i="15"/>
  <c r="I308" i="15"/>
  <c r="E540" i="15"/>
  <c r="E539" i="15" s="1"/>
  <c r="E538" i="15"/>
  <c r="E537" i="15" s="1"/>
  <c r="S802" i="14" l="1"/>
  <c r="F27" i="15"/>
  <c r="H28" i="15"/>
  <c r="H27" i="15" s="1"/>
  <c r="K181" i="15"/>
  <c r="M182" i="15"/>
  <c r="M181" i="15" s="1"/>
  <c r="M180" i="15" s="1"/>
  <c r="F29" i="15"/>
  <c r="H30" i="15"/>
  <c r="H29" i="15" s="1"/>
  <c r="F25" i="15"/>
  <c r="H26" i="15"/>
  <c r="H25" i="15" s="1"/>
  <c r="F273" i="15"/>
  <c r="H274" i="15"/>
  <c r="H273" i="15" s="1"/>
  <c r="P181" i="15"/>
  <c r="R182" i="15"/>
  <c r="R181" i="15" s="1"/>
  <c r="R180" i="15" s="1"/>
  <c r="F276" i="15"/>
  <c r="E273" i="15"/>
  <c r="F309" i="15"/>
  <c r="F311" i="15"/>
  <c r="S394" i="14"/>
  <c r="N394" i="14"/>
  <c r="H394" i="14"/>
  <c r="R393" i="14"/>
  <c r="R392" i="14" s="1"/>
  <c r="R391" i="14" s="1"/>
  <c r="R390" i="14" s="1"/>
  <c r="Q393" i="14"/>
  <c r="Q392" i="14" s="1"/>
  <c r="Q391" i="14" s="1"/>
  <c r="Q390" i="14" s="1"/>
  <c r="M393" i="14"/>
  <c r="M392" i="14" s="1"/>
  <c r="M391" i="14" s="1"/>
  <c r="M390" i="14" s="1"/>
  <c r="L393" i="14"/>
  <c r="L392" i="14" s="1"/>
  <c r="L391" i="14" s="1"/>
  <c r="L390" i="14" s="1"/>
  <c r="G393" i="14"/>
  <c r="G392" i="14" s="1"/>
  <c r="G391" i="14" s="1"/>
  <c r="G390" i="14" s="1"/>
  <c r="F393" i="14"/>
  <c r="F392" i="14" s="1"/>
  <c r="F391" i="14" s="1"/>
  <c r="F390" i="14" s="1"/>
  <c r="G164" i="14"/>
  <c r="H393" i="14" l="1"/>
  <c r="H392" i="14" s="1"/>
  <c r="H391" i="14" s="1"/>
  <c r="H390" i="14" s="1"/>
  <c r="K394" i="14"/>
  <c r="K393" i="14" s="1"/>
  <c r="K392" i="14" s="1"/>
  <c r="K391" i="14" s="1"/>
  <c r="K390" i="14" s="1"/>
  <c r="N393" i="14"/>
  <c r="N392" i="14" s="1"/>
  <c r="N391" i="14" s="1"/>
  <c r="N390" i="14" s="1"/>
  <c r="P394" i="14"/>
  <c r="P393" i="14" s="1"/>
  <c r="P392" i="14" s="1"/>
  <c r="P391" i="14" s="1"/>
  <c r="P390" i="14" s="1"/>
  <c r="S393" i="14"/>
  <c r="S392" i="14" s="1"/>
  <c r="S391" i="14" s="1"/>
  <c r="S390" i="14" s="1"/>
  <c r="U394" i="14"/>
  <c r="U393" i="14" s="1"/>
  <c r="U392" i="14" s="1"/>
  <c r="U391" i="14" s="1"/>
  <c r="U390" i="14" s="1"/>
  <c r="F310" i="15"/>
  <c r="H311" i="15"/>
  <c r="H310" i="15" s="1"/>
  <c r="F308" i="15"/>
  <c r="H309" i="15"/>
  <c r="H308" i="15" s="1"/>
  <c r="F275" i="15"/>
  <c r="H276" i="15"/>
  <c r="H275" i="15" s="1"/>
  <c r="H537" i="14"/>
  <c r="R536" i="14"/>
  <c r="R535" i="14" s="1"/>
  <c r="R534" i="14" s="1"/>
  <c r="R533" i="14" s="1"/>
  <c r="R532" i="14" s="1"/>
  <c r="R531" i="14" s="1"/>
  <c r="Q536" i="14"/>
  <c r="Q535" i="14" s="1"/>
  <c r="Q534" i="14" s="1"/>
  <c r="Q533" i="14" s="1"/>
  <c r="Q532" i="14" s="1"/>
  <c r="Q531" i="14" s="1"/>
  <c r="M536" i="14"/>
  <c r="M535" i="14" s="1"/>
  <c r="M534" i="14" s="1"/>
  <c r="M533" i="14" s="1"/>
  <c r="M532" i="14" s="1"/>
  <c r="M531" i="14" s="1"/>
  <c r="L536" i="14"/>
  <c r="L535" i="14" s="1"/>
  <c r="L534" i="14" s="1"/>
  <c r="L533" i="14" s="1"/>
  <c r="L532" i="14" s="1"/>
  <c r="L531" i="14" s="1"/>
  <c r="G536" i="14"/>
  <c r="G535" i="14" s="1"/>
  <c r="G534" i="14" s="1"/>
  <c r="G533" i="14" s="1"/>
  <c r="G532" i="14" s="1"/>
  <c r="G531" i="14" s="1"/>
  <c r="H536" i="14" l="1"/>
  <c r="H535" i="14" s="1"/>
  <c r="H534" i="14" s="1"/>
  <c r="H533" i="14" s="1"/>
  <c r="H532" i="14" s="1"/>
  <c r="H531" i="14" s="1"/>
  <c r="K537" i="14"/>
  <c r="K536" i="14" s="1"/>
  <c r="K535" i="14" s="1"/>
  <c r="K534" i="14" s="1"/>
  <c r="K533" i="14" s="1"/>
  <c r="K532" i="14" s="1"/>
  <c r="K531" i="14" s="1"/>
  <c r="G166" i="14"/>
  <c r="G165" i="14" s="1"/>
  <c r="G365" i="14"/>
  <c r="G364" i="14" s="1"/>
  <c r="G363" i="14"/>
  <c r="H363" i="14" s="1"/>
  <c r="G163" i="14"/>
  <c r="R364" i="14"/>
  <c r="Q364" i="14"/>
  <c r="M364" i="14"/>
  <c r="L364" i="14"/>
  <c r="R362" i="14"/>
  <c r="Q362" i="14"/>
  <c r="M362" i="14"/>
  <c r="L362" i="14"/>
  <c r="L424" i="14"/>
  <c r="Q424" i="14"/>
  <c r="H428" i="14"/>
  <c r="R427" i="14"/>
  <c r="M427" i="14"/>
  <c r="G427" i="14"/>
  <c r="H426" i="14"/>
  <c r="R425" i="14"/>
  <c r="M425" i="14"/>
  <c r="G425" i="14"/>
  <c r="G267" i="14"/>
  <c r="G266" i="14" s="1"/>
  <c r="G265" i="14"/>
  <c r="G264" i="14" s="1"/>
  <c r="R266" i="14"/>
  <c r="Q266" i="14"/>
  <c r="M266" i="14"/>
  <c r="L266" i="14"/>
  <c r="R264" i="14"/>
  <c r="Q264" i="14"/>
  <c r="M264" i="14"/>
  <c r="L264" i="14"/>
  <c r="R997" i="14"/>
  <c r="H365" i="14" l="1"/>
  <c r="H364" i="14" s="1"/>
  <c r="H427" i="14"/>
  <c r="K428" i="14"/>
  <c r="K427" i="14" s="1"/>
  <c r="K365" i="14"/>
  <c r="K364" i="14" s="1"/>
  <c r="H425" i="14"/>
  <c r="K426" i="14"/>
  <c r="K425" i="14" s="1"/>
  <c r="H362" i="14"/>
  <c r="K363" i="14"/>
  <c r="K362" i="14" s="1"/>
  <c r="H267" i="14"/>
  <c r="H265" i="14"/>
  <c r="G362" i="14"/>
  <c r="R994" i="14"/>
  <c r="R996" i="14"/>
  <c r="M996" i="14"/>
  <c r="S1008" i="14"/>
  <c r="R1007" i="14"/>
  <c r="R1006" i="14" s="1"/>
  <c r="R1005" i="14" s="1"/>
  <c r="S1004" i="14"/>
  <c r="R1003" i="14"/>
  <c r="S997" i="14"/>
  <c r="S992" i="14"/>
  <c r="U992" i="14" s="1"/>
  <c r="S991" i="14"/>
  <c r="U991" i="14" s="1"/>
  <c r="S990" i="14"/>
  <c r="U990" i="14" s="1"/>
  <c r="R989" i="14"/>
  <c r="R988" i="14" s="1"/>
  <c r="R987" i="14" s="1"/>
  <c r="S986" i="14"/>
  <c r="U986" i="14" s="1"/>
  <c r="S985" i="14"/>
  <c r="U985" i="14" s="1"/>
  <c r="R984" i="14"/>
  <c r="R983" i="14" s="1"/>
  <c r="R982" i="14" s="1"/>
  <c r="S980" i="14"/>
  <c r="U980" i="14" s="1"/>
  <c r="S979" i="14"/>
  <c r="U979" i="14" s="1"/>
  <c r="R978" i="14"/>
  <c r="S977" i="14"/>
  <c r="R976" i="14"/>
  <c r="S971" i="14"/>
  <c r="R970" i="14"/>
  <c r="S969" i="14"/>
  <c r="U969" i="14" s="1"/>
  <c r="S968" i="14"/>
  <c r="U968" i="14" s="1"/>
  <c r="S967" i="14"/>
  <c r="U967" i="14" s="1"/>
  <c r="R966" i="14"/>
  <c r="S958" i="14"/>
  <c r="U958" i="14" s="1"/>
  <c r="S957" i="14"/>
  <c r="U957" i="14" s="1"/>
  <c r="R956" i="14"/>
  <c r="R955" i="14" s="1"/>
  <c r="R954" i="14" s="1"/>
  <c r="R953" i="14" s="1"/>
  <c r="R952" i="14" s="1"/>
  <c r="S951" i="14"/>
  <c r="R950" i="14"/>
  <c r="R949" i="14" s="1"/>
  <c r="R948" i="14" s="1"/>
  <c r="R947" i="14" s="1"/>
  <c r="R946" i="14" s="1"/>
  <c r="S941" i="14"/>
  <c r="U941" i="14" s="1"/>
  <c r="S940" i="14"/>
  <c r="U940" i="14" s="1"/>
  <c r="S939" i="14"/>
  <c r="U939" i="14" s="1"/>
  <c r="R938" i="14"/>
  <c r="R937" i="14" s="1"/>
  <c r="S936" i="14"/>
  <c r="R935" i="14"/>
  <c r="S932" i="14"/>
  <c r="R931" i="14"/>
  <c r="S930" i="14"/>
  <c r="R929" i="14"/>
  <c r="S925" i="14"/>
  <c r="R924" i="14"/>
  <c r="R923" i="14" s="1"/>
  <c r="R922" i="14" s="1"/>
  <c r="R921" i="14" s="1"/>
  <c r="S918" i="14"/>
  <c r="R917" i="14"/>
  <c r="R916" i="14" s="1"/>
  <c r="R915" i="14" s="1"/>
  <c r="R914" i="14" s="1"/>
  <c r="R913" i="14" s="1"/>
  <c r="R912" i="14" s="1"/>
  <c r="S911" i="14"/>
  <c r="R910" i="14"/>
  <c r="R909" i="14" s="1"/>
  <c r="R908" i="14" s="1"/>
  <c r="R907" i="14" s="1"/>
  <c r="R906" i="14" s="1"/>
  <c r="S905" i="14"/>
  <c r="R904" i="14"/>
  <c r="R903" i="14" s="1"/>
  <c r="R902" i="14" s="1"/>
  <c r="R901" i="14" s="1"/>
  <c r="S900" i="14"/>
  <c r="R899" i="14"/>
  <c r="R898" i="14" s="1"/>
  <c r="R897" i="14" s="1"/>
  <c r="R896" i="14" s="1"/>
  <c r="S893" i="14"/>
  <c r="R892" i="14"/>
  <c r="R891" i="14" s="1"/>
  <c r="R890" i="14" s="1"/>
  <c r="R889" i="14" s="1"/>
  <c r="R888" i="14" s="1"/>
  <c r="R887" i="14" s="1"/>
  <c r="S884" i="14"/>
  <c r="R883" i="14"/>
  <c r="R882" i="14" s="1"/>
  <c r="S881" i="14"/>
  <c r="R880" i="14"/>
  <c r="R879" i="14" s="1"/>
  <c r="S878" i="14"/>
  <c r="R877" i="14"/>
  <c r="R876" i="14" s="1"/>
  <c r="S873" i="14"/>
  <c r="R872" i="14"/>
  <c r="S871" i="14"/>
  <c r="U871" i="14" s="1"/>
  <c r="S870" i="14"/>
  <c r="U870" i="14" s="1"/>
  <c r="S869" i="14"/>
  <c r="U869" i="14" s="1"/>
  <c r="R868" i="14"/>
  <c r="R867" i="14" s="1"/>
  <c r="R866" i="14" s="1"/>
  <c r="S865" i="14"/>
  <c r="R864" i="14"/>
  <c r="S863" i="14"/>
  <c r="R862" i="14"/>
  <c r="S857" i="14"/>
  <c r="R856" i="14"/>
  <c r="S855" i="14"/>
  <c r="R854" i="14"/>
  <c r="S853" i="14"/>
  <c r="R852" i="14"/>
  <c r="S851" i="14"/>
  <c r="R850" i="14"/>
  <c r="S849" i="14"/>
  <c r="R848" i="14"/>
  <c r="S847" i="14"/>
  <c r="R846" i="14"/>
  <c r="S843" i="14"/>
  <c r="R842" i="14"/>
  <c r="S841" i="14"/>
  <c r="R840" i="14"/>
  <c r="S839" i="14"/>
  <c r="R838" i="14"/>
  <c r="S835" i="14"/>
  <c r="R834" i="14"/>
  <c r="S833" i="14"/>
  <c r="R832" i="14"/>
  <c r="S826" i="14"/>
  <c r="R825" i="14"/>
  <c r="R824" i="14" s="1"/>
  <c r="R823" i="14" s="1"/>
  <c r="S822" i="14"/>
  <c r="R821" i="14"/>
  <c r="R820" i="14" s="1"/>
  <c r="R819" i="14" s="1"/>
  <c r="S816" i="14"/>
  <c r="R815" i="14"/>
  <c r="R814" i="14" s="1"/>
  <c r="R813" i="14" s="1"/>
  <c r="R812" i="14" s="1"/>
  <c r="R811" i="14" s="1"/>
  <c r="S810" i="14"/>
  <c r="R809" i="14"/>
  <c r="R808" i="14" s="1"/>
  <c r="R807" i="14" s="1"/>
  <c r="R803" i="14"/>
  <c r="R802" i="14" s="1"/>
  <c r="S797" i="14"/>
  <c r="U797" i="14" s="1"/>
  <c r="S796" i="14"/>
  <c r="U796" i="14" s="1"/>
  <c r="R794" i="14"/>
  <c r="R787" i="14"/>
  <c r="R786" i="14" s="1"/>
  <c r="R785" i="14" s="1"/>
  <c r="R784" i="14" s="1"/>
  <c r="R783" i="14" s="1"/>
  <c r="R782" i="14" s="1"/>
  <c r="S779" i="14"/>
  <c r="R778" i="14"/>
  <c r="R777" i="14" s="1"/>
  <c r="R776" i="14" s="1"/>
  <c r="R775" i="14" s="1"/>
  <c r="R774" i="14" s="1"/>
  <c r="R773" i="14" s="1"/>
  <c r="S772" i="14"/>
  <c r="R771" i="14"/>
  <c r="R770" i="14" s="1"/>
  <c r="R769" i="14" s="1"/>
  <c r="R768" i="14" s="1"/>
  <c r="R767" i="14" s="1"/>
  <c r="S766" i="14"/>
  <c r="R765" i="14"/>
  <c r="R764" i="14" s="1"/>
  <c r="R763" i="14" s="1"/>
  <c r="R762" i="14" s="1"/>
  <c r="S761" i="14"/>
  <c r="R760" i="14"/>
  <c r="S759" i="14"/>
  <c r="U759" i="14" s="1"/>
  <c r="S758" i="14"/>
  <c r="U758" i="14" s="1"/>
  <c r="R757" i="14"/>
  <c r="R755" i="14"/>
  <c r="S749" i="14"/>
  <c r="U749" i="14" s="1"/>
  <c r="S748" i="14"/>
  <c r="U748" i="14" s="1"/>
  <c r="R747" i="14"/>
  <c r="R746" i="14" s="1"/>
  <c r="S745" i="14"/>
  <c r="U745" i="14" s="1"/>
  <c r="S744" i="14"/>
  <c r="U744" i="14" s="1"/>
  <c r="R743" i="14"/>
  <c r="R742" i="14" s="1"/>
  <c r="S739" i="14"/>
  <c r="U739" i="14" s="1"/>
  <c r="S738" i="14"/>
  <c r="U738" i="14" s="1"/>
  <c r="R737" i="14"/>
  <c r="S736" i="14"/>
  <c r="U736" i="14" s="1"/>
  <c r="S735" i="14"/>
  <c r="U735" i="14" s="1"/>
  <c r="S734" i="14"/>
  <c r="U734" i="14" s="1"/>
  <c r="R733" i="14"/>
  <c r="S732" i="14"/>
  <c r="R731" i="14"/>
  <c r="S729" i="14"/>
  <c r="R728" i="14"/>
  <c r="S727" i="14"/>
  <c r="U727" i="14" s="1"/>
  <c r="S726" i="14"/>
  <c r="U726" i="14" s="1"/>
  <c r="R725" i="14"/>
  <c r="S722" i="14"/>
  <c r="R721" i="14"/>
  <c r="S720" i="14"/>
  <c r="R719" i="14"/>
  <c r="S718" i="14"/>
  <c r="U718" i="14" s="1"/>
  <c r="S717" i="14"/>
  <c r="U717" i="14" s="1"/>
  <c r="S716" i="14"/>
  <c r="U716" i="14" s="1"/>
  <c r="R715" i="14"/>
  <c r="S710" i="14"/>
  <c r="R709" i="14"/>
  <c r="R708" i="14" s="1"/>
  <c r="R707" i="14" s="1"/>
  <c r="R706" i="14" s="1"/>
  <c r="R705" i="14" s="1"/>
  <c r="S704" i="14"/>
  <c r="R703" i="14"/>
  <c r="R702" i="14" s="1"/>
  <c r="R701" i="14" s="1"/>
  <c r="R700" i="14" s="1"/>
  <c r="S699" i="14"/>
  <c r="R698" i="14"/>
  <c r="R697" i="14" s="1"/>
  <c r="R696" i="14" s="1"/>
  <c r="R695" i="14" s="1"/>
  <c r="S693" i="14"/>
  <c r="R692" i="14"/>
  <c r="R691" i="14" s="1"/>
  <c r="R690" i="14" s="1"/>
  <c r="R689" i="14" s="1"/>
  <c r="S688" i="14"/>
  <c r="R687" i="14"/>
  <c r="R686" i="14" s="1"/>
  <c r="S685" i="14"/>
  <c r="R684" i="14"/>
  <c r="S683" i="14"/>
  <c r="R682" i="14"/>
  <c r="S681" i="14"/>
  <c r="R680" i="14"/>
  <c r="S679" i="14"/>
  <c r="R678" i="14"/>
  <c r="S677" i="14"/>
  <c r="R676" i="14"/>
  <c r="S675" i="14"/>
  <c r="R674" i="14"/>
  <c r="S672" i="14"/>
  <c r="R671" i="14"/>
  <c r="R670" i="14" s="1"/>
  <c r="R664" i="14"/>
  <c r="S663" i="14"/>
  <c r="R662" i="14"/>
  <c r="S661" i="14"/>
  <c r="R660" i="14"/>
  <c r="S655" i="14"/>
  <c r="R654" i="14"/>
  <c r="R653" i="14" s="1"/>
  <c r="R652" i="14" s="1"/>
  <c r="R651" i="14" s="1"/>
  <c r="S650" i="14"/>
  <c r="U650" i="14" s="1"/>
  <c r="S649" i="14"/>
  <c r="U649" i="14" s="1"/>
  <c r="R648" i="14"/>
  <c r="S647" i="14"/>
  <c r="R646" i="14"/>
  <c r="R645" i="14" s="1"/>
  <c r="S644" i="14"/>
  <c r="R643" i="14"/>
  <c r="R639" i="14"/>
  <c r="S638" i="14"/>
  <c r="R637" i="14"/>
  <c r="S636" i="14"/>
  <c r="R635" i="14"/>
  <c r="S629" i="14"/>
  <c r="U629" i="14" s="1"/>
  <c r="S628" i="14"/>
  <c r="U628" i="14" s="1"/>
  <c r="R627" i="14"/>
  <c r="R626" i="14" s="1"/>
  <c r="R625" i="14" s="1"/>
  <c r="R624" i="14" s="1"/>
  <c r="R623" i="14" s="1"/>
  <c r="R622" i="14" s="1"/>
  <c r="S619" i="14"/>
  <c r="R618" i="14"/>
  <c r="R617" i="14" s="1"/>
  <c r="R616" i="14" s="1"/>
  <c r="R615" i="14" s="1"/>
  <c r="R614" i="14" s="1"/>
  <c r="R613" i="14" s="1"/>
  <c r="S612" i="14"/>
  <c r="R611" i="14"/>
  <c r="R610" i="14" s="1"/>
  <c r="R609" i="14" s="1"/>
  <c r="R608" i="14" s="1"/>
  <c r="R607" i="14" s="1"/>
  <c r="R606" i="14" s="1"/>
  <c r="S598" i="14"/>
  <c r="U598" i="14" s="1"/>
  <c r="S597" i="14"/>
  <c r="U597" i="14" s="1"/>
  <c r="R596" i="14"/>
  <c r="R595" i="14" s="1"/>
  <c r="R594" i="14" s="1"/>
  <c r="R593" i="14" s="1"/>
  <c r="S592" i="14"/>
  <c r="R591" i="14"/>
  <c r="R590" i="14" s="1"/>
  <c r="R589" i="14" s="1"/>
  <c r="S588" i="14"/>
  <c r="R587" i="14"/>
  <c r="R586" i="14" s="1"/>
  <c r="S585" i="14"/>
  <c r="R584" i="14"/>
  <c r="R583" i="14" s="1"/>
  <c r="S579" i="14"/>
  <c r="U579" i="14" s="1"/>
  <c r="S578" i="14"/>
  <c r="U578" i="14" s="1"/>
  <c r="S577" i="14"/>
  <c r="U577" i="14" s="1"/>
  <c r="R576" i="14"/>
  <c r="R575" i="14" s="1"/>
  <c r="R574" i="14" s="1"/>
  <c r="R573" i="14" s="1"/>
  <c r="R572" i="14" s="1"/>
  <c r="S568" i="14"/>
  <c r="R567" i="14"/>
  <c r="R566" i="14" s="1"/>
  <c r="R565" i="14" s="1"/>
  <c r="R564" i="14" s="1"/>
  <c r="R563" i="14" s="1"/>
  <c r="R562" i="14" s="1"/>
  <c r="S561" i="14"/>
  <c r="R560" i="14"/>
  <c r="R559" i="14" s="1"/>
  <c r="R558" i="14" s="1"/>
  <c r="R557" i="14" s="1"/>
  <c r="R556" i="14" s="1"/>
  <c r="R555" i="14" s="1"/>
  <c r="S554" i="14"/>
  <c r="U554" i="14" s="1"/>
  <c r="S553" i="14"/>
  <c r="U553" i="14" s="1"/>
  <c r="R552" i="14"/>
  <c r="R551" i="14" s="1"/>
  <c r="R550" i="14" s="1"/>
  <c r="R549" i="14" s="1"/>
  <c r="R548" i="14" s="1"/>
  <c r="S547" i="14"/>
  <c r="U547" i="14" s="1"/>
  <c r="S546" i="14"/>
  <c r="U546" i="14" s="1"/>
  <c r="R545" i="14"/>
  <c r="R544" i="14" s="1"/>
  <c r="R543" i="14" s="1"/>
  <c r="R542" i="14" s="1"/>
  <c r="R541" i="14" s="1"/>
  <c r="S530" i="14"/>
  <c r="R529" i="14"/>
  <c r="R528" i="14" s="1"/>
  <c r="R527" i="14" s="1"/>
  <c r="S526" i="14"/>
  <c r="R525" i="14"/>
  <c r="S524" i="14"/>
  <c r="R523" i="14"/>
  <c r="S519" i="14"/>
  <c r="R518" i="14"/>
  <c r="R517" i="14" s="1"/>
  <c r="R516" i="14" s="1"/>
  <c r="S515" i="14"/>
  <c r="R514" i="14"/>
  <c r="S513" i="14"/>
  <c r="R512" i="14"/>
  <c r="S508" i="14"/>
  <c r="R507" i="14"/>
  <c r="R506" i="14" s="1"/>
  <c r="R505" i="14" s="1"/>
  <c r="R504" i="14" s="1"/>
  <c r="S502" i="14"/>
  <c r="R501" i="14"/>
  <c r="R500" i="14" s="1"/>
  <c r="R499" i="14" s="1"/>
  <c r="R497" i="14"/>
  <c r="R495" i="14"/>
  <c r="S494" i="14"/>
  <c r="R493" i="14"/>
  <c r="R487" i="14"/>
  <c r="R486" i="14" s="1"/>
  <c r="R485" i="14" s="1"/>
  <c r="R484" i="14" s="1"/>
  <c r="R483" i="14" s="1"/>
  <c r="S482" i="14"/>
  <c r="R481" i="14"/>
  <c r="R480" i="14" s="1"/>
  <c r="R479" i="14" s="1"/>
  <c r="R478" i="14" s="1"/>
  <c r="R477" i="14" s="1"/>
  <c r="S475" i="14"/>
  <c r="R474" i="14"/>
  <c r="R473" i="14" s="1"/>
  <c r="R472" i="14" s="1"/>
  <c r="R471" i="14" s="1"/>
  <c r="R470" i="14" s="1"/>
  <c r="R468" i="14"/>
  <c r="S462" i="14"/>
  <c r="R461" i="14"/>
  <c r="R460" i="14" s="1"/>
  <c r="R459" i="14" s="1"/>
  <c r="R458" i="14" s="1"/>
  <c r="R457" i="14" s="1"/>
  <c r="S456" i="14"/>
  <c r="R455" i="14"/>
  <c r="S454" i="14"/>
  <c r="R453" i="14"/>
  <c r="S450" i="14"/>
  <c r="R449" i="14"/>
  <c r="R448" i="14" s="1"/>
  <c r="R447" i="14" s="1"/>
  <c r="S445" i="14"/>
  <c r="R444" i="14"/>
  <c r="R443" i="14" s="1"/>
  <c r="R442" i="14" s="1"/>
  <c r="R441" i="14" s="1"/>
  <c r="R438" i="14"/>
  <c r="R437" i="14" s="1"/>
  <c r="R436" i="14" s="1"/>
  <c r="R435" i="14" s="1"/>
  <c r="R434" i="14" s="1"/>
  <c r="R432" i="14"/>
  <c r="R430" i="14"/>
  <c r="S420" i="14"/>
  <c r="R419" i="14"/>
  <c r="R418" i="14" s="1"/>
  <c r="S417" i="14"/>
  <c r="R416" i="14"/>
  <c r="S415" i="14"/>
  <c r="R414" i="14"/>
  <c r="S408" i="14"/>
  <c r="R407" i="14"/>
  <c r="R406" i="14" s="1"/>
  <c r="R405" i="14" s="1"/>
  <c r="R404" i="14" s="1"/>
  <c r="S403" i="14"/>
  <c r="R402" i="14"/>
  <c r="R401" i="14" s="1"/>
  <c r="R400" i="14" s="1"/>
  <c r="S399" i="14"/>
  <c r="R398" i="14"/>
  <c r="R397" i="14" s="1"/>
  <c r="R396" i="14" s="1"/>
  <c r="S388" i="14"/>
  <c r="R387" i="14"/>
  <c r="R386" i="14" s="1"/>
  <c r="R385" i="14" s="1"/>
  <c r="S384" i="14"/>
  <c r="R383" i="14"/>
  <c r="R382" i="14" s="1"/>
  <c r="R381" i="14" s="1"/>
  <c r="S380" i="14"/>
  <c r="R379" i="14"/>
  <c r="R378" i="14" s="1"/>
  <c r="S377" i="14"/>
  <c r="R376" i="14"/>
  <c r="S375" i="14"/>
  <c r="R374" i="14"/>
  <c r="R371" i="14"/>
  <c r="R369" i="14"/>
  <c r="R367" i="14"/>
  <c r="R360" i="14"/>
  <c r="R358" i="14"/>
  <c r="S357" i="14"/>
  <c r="R356" i="14"/>
  <c r="R354" i="14"/>
  <c r="R352" i="14"/>
  <c r="S350" i="14"/>
  <c r="R349" i="14"/>
  <c r="S348" i="14"/>
  <c r="R347" i="14"/>
  <c r="S345" i="14"/>
  <c r="R344" i="14"/>
  <c r="S343" i="14"/>
  <c r="R342" i="14"/>
  <c r="S338" i="14"/>
  <c r="R337" i="14"/>
  <c r="R336" i="14" s="1"/>
  <c r="R335" i="14" s="1"/>
  <c r="R334" i="14" s="1"/>
  <c r="S332" i="14"/>
  <c r="S330" i="14" s="1"/>
  <c r="R329" i="14"/>
  <c r="S326" i="14"/>
  <c r="U326" i="14" s="1"/>
  <c r="S325" i="14"/>
  <c r="U325" i="14" s="1"/>
  <c r="R324" i="14"/>
  <c r="R323" i="14" s="1"/>
  <c r="S319" i="14"/>
  <c r="R318" i="14"/>
  <c r="S317" i="14"/>
  <c r="R316" i="14"/>
  <c r="S315" i="14"/>
  <c r="R314" i="14"/>
  <c r="S312" i="14"/>
  <c r="S311" i="14"/>
  <c r="U311" i="14" s="1"/>
  <c r="S309" i="14"/>
  <c r="U309" i="14" s="1"/>
  <c r="S308" i="14"/>
  <c r="U308" i="14" s="1"/>
  <c r="R307" i="14"/>
  <c r="S306" i="14"/>
  <c r="U306" i="14" s="1"/>
  <c r="S305" i="14"/>
  <c r="U305" i="14" s="1"/>
  <c r="S304" i="14"/>
  <c r="U304" i="14" s="1"/>
  <c r="R303" i="14"/>
  <c r="S297" i="14"/>
  <c r="R296" i="14"/>
  <c r="R295" i="14" s="1"/>
  <c r="R294" i="14" s="1"/>
  <c r="R293" i="14" s="1"/>
  <c r="S292" i="14"/>
  <c r="R291" i="14"/>
  <c r="R289" i="14"/>
  <c r="S279" i="14"/>
  <c r="R278" i="14"/>
  <c r="R277" i="14" s="1"/>
  <c r="R276" i="14" s="1"/>
  <c r="S275" i="14"/>
  <c r="R274" i="14"/>
  <c r="S273" i="14"/>
  <c r="U273" i="14" s="1"/>
  <c r="U271" i="14" s="1"/>
  <c r="R271" i="14"/>
  <c r="R269" i="14"/>
  <c r="S263" i="14"/>
  <c r="R262" i="14"/>
  <c r="R261" i="14" s="1"/>
  <c r="S257" i="14"/>
  <c r="U257" i="14" s="1"/>
  <c r="S256" i="14"/>
  <c r="U256" i="14" s="1"/>
  <c r="R255" i="14"/>
  <c r="R254" i="14" s="1"/>
  <c r="R253" i="14" s="1"/>
  <c r="R252" i="14" s="1"/>
  <c r="R251" i="14" s="1"/>
  <c r="S250" i="14"/>
  <c r="R249" i="14"/>
  <c r="R248" i="14" s="1"/>
  <c r="R247" i="14" s="1"/>
  <c r="S246" i="14"/>
  <c r="R245" i="14"/>
  <c r="R244" i="14" s="1"/>
  <c r="R243" i="14" s="1"/>
  <c r="S240" i="14"/>
  <c r="R239" i="14"/>
  <c r="R238" i="14" s="1"/>
  <c r="R237" i="14" s="1"/>
  <c r="R236" i="14" s="1"/>
  <c r="S230" i="14"/>
  <c r="R229" i="14"/>
  <c r="R228" i="14" s="1"/>
  <c r="S227" i="14"/>
  <c r="R226" i="14"/>
  <c r="R225" i="14" s="1"/>
  <c r="R221" i="14"/>
  <c r="R219" i="14"/>
  <c r="S218" i="14"/>
  <c r="R217" i="14"/>
  <c r="S216" i="14"/>
  <c r="R215" i="14"/>
  <c r="S209" i="14"/>
  <c r="R208" i="14"/>
  <c r="R207" i="14" s="1"/>
  <c r="S206" i="14"/>
  <c r="R205" i="14"/>
  <c r="S204" i="14"/>
  <c r="R203" i="14"/>
  <c r="S202" i="14"/>
  <c r="R201" i="14"/>
  <c r="S200" i="14"/>
  <c r="R199" i="14"/>
  <c r="S194" i="14"/>
  <c r="U194" i="14" s="1"/>
  <c r="S193" i="14"/>
  <c r="U193" i="14" s="1"/>
  <c r="S192" i="14"/>
  <c r="U192" i="14" s="1"/>
  <c r="R191" i="14"/>
  <c r="R190" i="14" s="1"/>
  <c r="R189" i="14" s="1"/>
  <c r="S188" i="14"/>
  <c r="R187" i="14"/>
  <c r="S186" i="14"/>
  <c r="U186" i="14" s="1"/>
  <c r="S185" i="14"/>
  <c r="U185" i="14" s="1"/>
  <c r="R184" i="14"/>
  <c r="S179" i="14"/>
  <c r="U179" i="14" s="1"/>
  <c r="S178" i="14"/>
  <c r="U178" i="14" s="1"/>
  <c r="S177" i="14"/>
  <c r="U177" i="14" s="1"/>
  <c r="R176" i="14"/>
  <c r="R175" i="14" s="1"/>
  <c r="R174" i="14" s="1"/>
  <c r="S173" i="14"/>
  <c r="R172" i="14"/>
  <c r="R171" i="14" s="1"/>
  <c r="R170" i="14" s="1"/>
  <c r="R165" i="14"/>
  <c r="R163" i="14"/>
  <c r="S161" i="14"/>
  <c r="R160" i="14"/>
  <c r="S159" i="14"/>
  <c r="R158" i="14"/>
  <c r="R156" i="14"/>
  <c r="S154" i="14"/>
  <c r="R153" i="14"/>
  <c r="S152" i="14"/>
  <c r="R151" i="14"/>
  <c r="S148" i="14"/>
  <c r="R147" i="14"/>
  <c r="S146" i="14"/>
  <c r="R145" i="14"/>
  <c r="S144" i="14"/>
  <c r="R143" i="14"/>
  <c r="S140" i="14"/>
  <c r="U140" i="14" s="1"/>
  <c r="S139" i="14"/>
  <c r="U139" i="14" s="1"/>
  <c r="R138" i="14"/>
  <c r="R137" i="14" s="1"/>
  <c r="R136" i="14" s="1"/>
  <c r="S134" i="14"/>
  <c r="R133" i="14"/>
  <c r="R132" i="14" s="1"/>
  <c r="R131" i="14" s="1"/>
  <c r="R129" i="14"/>
  <c r="S128" i="14"/>
  <c r="R127" i="14"/>
  <c r="S126" i="14"/>
  <c r="U126" i="14" s="1"/>
  <c r="S125" i="14"/>
  <c r="U125" i="14" s="1"/>
  <c r="R124" i="14"/>
  <c r="S115" i="14"/>
  <c r="R114" i="14"/>
  <c r="R113" i="14" s="1"/>
  <c r="S112" i="14"/>
  <c r="R111" i="14"/>
  <c r="R110" i="14" s="1"/>
  <c r="S106" i="14"/>
  <c r="R105" i="14"/>
  <c r="R104" i="14" s="1"/>
  <c r="R103" i="14" s="1"/>
  <c r="R101" i="14"/>
  <c r="R100" i="14" s="1"/>
  <c r="R99" i="14" s="1"/>
  <c r="S98" i="14"/>
  <c r="R97" i="14"/>
  <c r="R96" i="14" s="1"/>
  <c r="R95" i="14" s="1"/>
  <c r="R94" i="14" s="1"/>
  <c r="R93" i="14" s="1"/>
  <c r="S92" i="14"/>
  <c r="R91" i="14"/>
  <c r="S90" i="14"/>
  <c r="R89" i="14"/>
  <c r="S88" i="14"/>
  <c r="U88" i="14" s="1"/>
  <c r="S87" i="14"/>
  <c r="U87" i="14" s="1"/>
  <c r="R86" i="14"/>
  <c r="S85" i="14"/>
  <c r="U85" i="14" s="1"/>
  <c r="S84" i="14"/>
  <c r="U84" i="14" s="1"/>
  <c r="R83" i="14"/>
  <c r="S82" i="14"/>
  <c r="R81" i="14"/>
  <c r="S80" i="14"/>
  <c r="R79" i="14"/>
  <c r="S78" i="14"/>
  <c r="R77" i="14"/>
  <c r="S76" i="14"/>
  <c r="U76" i="14" s="1"/>
  <c r="S75" i="14"/>
  <c r="U75" i="14" s="1"/>
  <c r="S74" i="14"/>
  <c r="U74" i="14" s="1"/>
  <c r="S73" i="14"/>
  <c r="U73" i="14" s="1"/>
  <c r="R72" i="14"/>
  <c r="S68" i="14"/>
  <c r="R67" i="14"/>
  <c r="R66" i="14" s="1"/>
  <c r="R65" i="14" s="1"/>
  <c r="R64" i="14" s="1"/>
  <c r="S62" i="14"/>
  <c r="R61" i="14"/>
  <c r="R60" i="14" s="1"/>
  <c r="R59" i="14" s="1"/>
  <c r="S55" i="14"/>
  <c r="R54" i="14"/>
  <c r="S53" i="14"/>
  <c r="R52" i="14"/>
  <c r="S48" i="14"/>
  <c r="R47" i="14"/>
  <c r="R46" i="14" s="1"/>
  <c r="R45" i="14" s="1"/>
  <c r="S44" i="14"/>
  <c r="R43" i="14"/>
  <c r="S42" i="14"/>
  <c r="R41" i="14"/>
  <c r="S40" i="14"/>
  <c r="U40" i="14" s="1"/>
  <c r="S39" i="14"/>
  <c r="U39" i="14" s="1"/>
  <c r="R38" i="14"/>
  <c r="S32" i="14"/>
  <c r="R31" i="14"/>
  <c r="R30" i="14" s="1"/>
  <c r="R29" i="14" s="1"/>
  <c r="R28" i="14" s="1"/>
  <c r="S27" i="14"/>
  <c r="R26" i="14"/>
  <c r="R25" i="14" s="1"/>
  <c r="R24" i="14" s="1"/>
  <c r="S23" i="14"/>
  <c r="R22" i="14"/>
  <c r="S21" i="14"/>
  <c r="U21" i="14" s="1"/>
  <c r="S20" i="14"/>
  <c r="U20" i="14" s="1"/>
  <c r="R19" i="14"/>
  <c r="S18" i="14"/>
  <c r="R17" i="14"/>
  <c r="N1008" i="14"/>
  <c r="M1007" i="14"/>
  <c r="M1006" i="14" s="1"/>
  <c r="M1005" i="14" s="1"/>
  <c r="N1004" i="14"/>
  <c r="M1003" i="14"/>
  <c r="N995" i="14"/>
  <c r="P995" i="14" s="1"/>
  <c r="N992" i="14"/>
  <c r="P992" i="14" s="1"/>
  <c r="N991" i="14"/>
  <c r="P991" i="14" s="1"/>
  <c r="N990" i="14"/>
  <c r="P990" i="14" s="1"/>
  <c r="M989" i="14"/>
  <c r="M988" i="14" s="1"/>
  <c r="M987" i="14" s="1"/>
  <c r="N986" i="14"/>
  <c r="P986" i="14" s="1"/>
  <c r="N985" i="14"/>
  <c r="P985" i="14" s="1"/>
  <c r="M984" i="14"/>
  <c r="M983" i="14" s="1"/>
  <c r="M982" i="14" s="1"/>
  <c r="N980" i="14"/>
  <c r="P980" i="14" s="1"/>
  <c r="N979" i="14"/>
  <c r="P979" i="14" s="1"/>
  <c r="M978" i="14"/>
  <c r="N977" i="14"/>
  <c r="M976" i="14"/>
  <c r="N971" i="14"/>
  <c r="M970" i="14"/>
  <c r="N969" i="14"/>
  <c r="P969" i="14" s="1"/>
  <c r="N968" i="14"/>
  <c r="P968" i="14" s="1"/>
  <c r="N967" i="14"/>
  <c r="P967" i="14" s="1"/>
  <c r="M966" i="14"/>
  <c r="N958" i="14"/>
  <c r="P958" i="14" s="1"/>
  <c r="N957" i="14"/>
  <c r="P957" i="14" s="1"/>
  <c r="M956" i="14"/>
  <c r="M955" i="14" s="1"/>
  <c r="M954" i="14" s="1"/>
  <c r="M953" i="14" s="1"/>
  <c r="M952" i="14" s="1"/>
  <c r="N951" i="14"/>
  <c r="M950" i="14"/>
  <c r="M949" i="14" s="1"/>
  <c r="M948" i="14" s="1"/>
  <c r="M947" i="14" s="1"/>
  <c r="M946" i="14" s="1"/>
  <c r="N941" i="14"/>
  <c r="P941" i="14" s="1"/>
  <c r="N940" i="14"/>
  <c r="P940" i="14" s="1"/>
  <c r="N939" i="14"/>
  <c r="P939" i="14" s="1"/>
  <c r="M938" i="14"/>
  <c r="M937" i="14" s="1"/>
  <c r="N936" i="14"/>
  <c r="M935" i="14"/>
  <c r="N932" i="14"/>
  <c r="M931" i="14"/>
  <c r="N930" i="14"/>
  <c r="M929" i="14"/>
  <c r="N925" i="14"/>
  <c r="M924" i="14"/>
  <c r="M923" i="14" s="1"/>
  <c r="M922" i="14" s="1"/>
  <c r="M921" i="14" s="1"/>
  <c r="N918" i="14"/>
  <c r="M917" i="14"/>
  <c r="M916" i="14" s="1"/>
  <c r="M915" i="14" s="1"/>
  <c r="M914" i="14" s="1"/>
  <c r="M913" i="14" s="1"/>
  <c r="M912" i="14" s="1"/>
  <c r="N911" i="14"/>
  <c r="M910" i="14"/>
  <c r="M909" i="14" s="1"/>
  <c r="M908" i="14" s="1"/>
  <c r="M907" i="14" s="1"/>
  <c r="M906" i="14" s="1"/>
  <c r="N905" i="14"/>
  <c r="M904" i="14"/>
  <c r="M903" i="14" s="1"/>
  <c r="M902" i="14" s="1"/>
  <c r="M901" i="14" s="1"/>
  <c r="N900" i="14"/>
  <c r="M899" i="14"/>
  <c r="M898" i="14" s="1"/>
  <c r="M897" i="14" s="1"/>
  <c r="M896" i="14" s="1"/>
  <c r="N893" i="14"/>
  <c r="M892" i="14"/>
  <c r="M891" i="14" s="1"/>
  <c r="M890" i="14" s="1"/>
  <c r="M889" i="14" s="1"/>
  <c r="M888" i="14" s="1"/>
  <c r="M887" i="14" s="1"/>
  <c r="N884" i="14"/>
  <c r="M883" i="14"/>
  <c r="M882" i="14" s="1"/>
  <c r="N881" i="14"/>
  <c r="M880" i="14"/>
  <c r="M879" i="14" s="1"/>
  <c r="N878" i="14"/>
  <c r="M877" i="14"/>
  <c r="M876" i="14" s="1"/>
  <c r="N873" i="14"/>
  <c r="M872" i="14"/>
  <c r="N871" i="14"/>
  <c r="P871" i="14" s="1"/>
  <c r="N870" i="14"/>
  <c r="P870" i="14" s="1"/>
  <c r="N869" i="14"/>
  <c r="P869" i="14" s="1"/>
  <c r="M868" i="14"/>
  <c r="M867" i="14" s="1"/>
  <c r="M866" i="14" s="1"/>
  <c r="N865" i="14"/>
  <c r="M864" i="14"/>
  <c r="N863" i="14"/>
  <c r="M862" i="14"/>
  <c r="N857" i="14"/>
  <c r="M856" i="14"/>
  <c r="N855" i="14"/>
  <c r="M854" i="14"/>
  <c r="N853" i="14"/>
  <c r="M852" i="14"/>
  <c r="N851" i="14"/>
  <c r="M850" i="14"/>
  <c r="N849" i="14"/>
  <c r="M848" i="14"/>
  <c r="N847" i="14"/>
  <c r="M846" i="14"/>
  <c r="N843" i="14"/>
  <c r="M842" i="14"/>
  <c r="N841" i="14"/>
  <c r="M840" i="14"/>
  <c r="N839" i="14"/>
  <c r="M838" i="14"/>
  <c r="N835" i="14"/>
  <c r="M834" i="14"/>
  <c r="N833" i="14"/>
  <c r="M832" i="14"/>
  <c r="N826" i="14"/>
  <c r="M825" i="14"/>
  <c r="M824" i="14" s="1"/>
  <c r="M823" i="14" s="1"/>
  <c r="N822" i="14"/>
  <c r="M821" i="14"/>
  <c r="M820" i="14" s="1"/>
  <c r="M819" i="14" s="1"/>
  <c r="N816" i="14"/>
  <c r="M815" i="14"/>
  <c r="M814" i="14" s="1"/>
  <c r="M813" i="14" s="1"/>
  <c r="M812" i="14" s="1"/>
  <c r="M811" i="14" s="1"/>
  <c r="N810" i="14"/>
  <c r="M809" i="14"/>
  <c r="M808" i="14" s="1"/>
  <c r="M807" i="14" s="1"/>
  <c r="N804" i="14"/>
  <c r="M803" i="14"/>
  <c r="M802" i="14" s="1"/>
  <c r="N797" i="14"/>
  <c r="P797" i="14" s="1"/>
  <c r="N796" i="14"/>
  <c r="P796" i="14" s="1"/>
  <c r="M794" i="14"/>
  <c r="M787" i="14"/>
  <c r="M786" i="14" s="1"/>
  <c r="M785" i="14" s="1"/>
  <c r="M784" i="14" s="1"/>
  <c r="M783" i="14" s="1"/>
  <c r="M782" i="14" s="1"/>
  <c r="N779" i="14"/>
  <c r="M778" i="14"/>
  <c r="M777" i="14" s="1"/>
  <c r="M776" i="14" s="1"/>
  <c r="M775" i="14" s="1"/>
  <c r="M774" i="14" s="1"/>
  <c r="M773" i="14" s="1"/>
  <c r="N772" i="14"/>
  <c r="M771" i="14"/>
  <c r="M770" i="14" s="1"/>
  <c r="M769" i="14" s="1"/>
  <c r="M768" i="14" s="1"/>
  <c r="M767" i="14" s="1"/>
  <c r="N766" i="14"/>
  <c r="M765" i="14"/>
  <c r="M764" i="14" s="1"/>
  <c r="M763" i="14" s="1"/>
  <c r="M762" i="14" s="1"/>
  <c r="N761" i="14"/>
  <c r="M760" i="14"/>
  <c r="N759" i="14"/>
  <c r="P759" i="14" s="1"/>
  <c r="N758" i="14"/>
  <c r="P758" i="14" s="1"/>
  <c r="M757" i="14"/>
  <c r="M755" i="14"/>
  <c r="N749" i="14"/>
  <c r="P749" i="14" s="1"/>
  <c r="N748" i="14"/>
  <c r="P748" i="14" s="1"/>
  <c r="M747" i="14"/>
  <c r="M746" i="14" s="1"/>
  <c r="N745" i="14"/>
  <c r="P745" i="14" s="1"/>
  <c r="N744" i="14"/>
  <c r="P744" i="14" s="1"/>
  <c r="M743" i="14"/>
  <c r="M742" i="14" s="1"/>
  <c r="N739" i="14"/>
  <c r="P739" i="14" s="1"/>
  <c r="N738" i="14"/>
  <c r="P738" i="14" s="1"/>
  <c r="M737" i="14"/>
  <c r="N736" i="14"/>
  <c r="P736" i="14" s="1"/>
  <c r="N735" i="14"/>
  <c r="P735" i="14" s="1"/>
  <c r="N734" i="14"/>
  <c r="P734" i="14" s="1"/>
  <c r="M733" i="14"/>
  <c r="N732" i="14"/>
  <c r="M731" i="14"/>
  <c r="N729" i="14"/>
  <c r="M728" i="14"/>
  <c r="N727" i="14"/>
  <c r="P727" i="14" s="1"/>
  <c r="N726" i="14"/>
  <c r="P726" i="14" s="1"/>
  <c r="M725" i="14"/>
  <c r="N722" i="14"/>
  <c r="M721" i="14"/>
  <c r="N720" i="14"/>
  <c r="M719" i="14"/>
  <c r="N718" i="14"/>
  <c r="P718" i="14" s="1"/>
  <c r="N717" i="14"/>
  <c r="P717" i="14" s="1"/>
  <c r="N716" i="14"/>
  <c r="P716" i="14" s="1"/>
  <c r="M715" i="14"/>
  <c r="N710" i="14"/>
  <c r="M709" i="14"/>
  <c r="M708" i="14" s="1"/>
  <c r="M707" i="14" s="1"/>
  <c r="M706" i="14" s="1"/>
  <c r="M705" i="14" s="1"/>
  <c r="N704" i="14"/>
  <c r="M703" i="14"/>
  <c r="M702" i="14" s="1"/>
  <c r="M701" i="14" s="1"/>
  <c r="M700" i="14" s="1"/>
  <c r="N699" i="14"/>
  <c r="M698" i="14"/>
  <c r="M697" i="14" s="1"/>
  <c r="M696" i="14" s="1"/>
  <c r="M695" i="14" s="1"/>
  <c r="N693" i="14"/>
  <c r="M692" i="14"/>
  <c r="M691" i="14" s="1"/>
  <c r="M690" i="14" s="1"/>
  <c r="M689" i="14" s="1"/>
  <c r="N688" i="14"/>
  <c r="M687" i="14"/>
  <c r="M686" i="14" s="1"/>
  <c r="N685" i="14"/>
  <c r="M684" i="14"/>
  <c r="N683" i="14"/>
  <c r="M682" i="14"/>
  <c r="N681" i="14"/>
  <c r="M680" i="14"/>
  <c r="N679" i="14"/>
  <c r="M678" i="14"/>
  <c r="N677" i="14"/>
  <c r="M676" i="14"/>
  <c r="N675" i="14"/>
  <c r="M674" i="14"/>
  <c r="N672" i="14"/>
  <c r="M671" i="14"/>
  <c r="M670" i="14" s="1"/>
  <c r="M664" i="14"/>
  <c r="N663" i="14"/>
  <c r="M662" i="14"/>
  <c r="N661" i="14"/>
  <c r="M660" i="14"/>
  <c r="N655" i="14"/>
  <c r="M654" i="14"/>
  <c r="M653" i="14" s="1"/>
  <c r="M652" i="14" s="1"/>
  <c r="M651" i="14" s="1"/>
  <c r="N650" i="14"/>
  <c r="P650" i="14" s="1"/>
  <c r="N649" i="14"/>
  <c r="P649" i="14" s="1"/>
  <c r="M648" i="14"/>
  <c r="N647" i="14"/>
  <c r="M646" i="14"/>
  <c r="M645" i="14" s="1"/>
  <c r="N644" i="14"/>
  <c r="M643" i="14"/>
  <c r="M639" i="14"/>
  <c r="N638" i="14"/>
  <c r="M637" i="14"/>
  <c r="N636" i="14"/>
  <c r="M635" i="14"/>
  <c r="N629" i="14"/>
  <c r="P629" i="14" s="1"/>
  <c r="N628" i="14"/>
  <c r="P628" i="14" s="1"/>
  <c r="M627" i="14"/>
  <c r="M626" i="14" s="1"/>
  <c r="M625" i="14" s="1"/>
  <c r="M624" i="14" s="1"/>
  <c r="M623" i="14" s="1"/>
  <c r="M622" i="14" s="1"/>
  <c r="N619" i="14"/>
  <c r="M618" i="14"/>
  <c r="M617" i="14" s="1"/>
  <c r="M616" i="14" s="1"/>
  <c r="M615" i="14" s="1"/>
  <c r="M614" i="14" s="1"/>
  <c r="M613" i="14" s="1"/>
  <c r="N612" i="14"/>
  <c r="M611" i="14"/>
  <c r="M610" i="14" s="1"/>
  <c r="M609" i="14" s="1"/>
  <c r="M608" i="14" s="1"/>
  <c r="M607" i="14" s="1"/>
  <c r="M606" i="14" s="1"/>
  <c r="N598" i="14"/>
  <c r="P598" i="14" s="1"/>
  <c r="N597" i="14"/>
  <c r="P597" i="14" s="1"/>
  <c r="M596" i="14"/>
  <c r="M595" i="14" s="1"/>
  <c r="M594" i="14" s="1"/>
  <c r="M593" i="14" s="1"/>
  <c r="N592" i="14"/>
  <c r="M591" i="14"/>
  <c r="N588" i="14"/>
  <c r="M587" i="14"/>
  <c r="M586" i="14" s="1"/>
  <c r="N585" i="14"/>
  <c r="M584" i="14"/>
  <c r="M583" i="14" s="1"/>
  <c r="N579" i="14"/>
  <c r="P579" i="14" s="1"/>
  <c r="N578" i="14"/>
  <c r="P578" i="14" s="1"/>
  <c r="N577" i="14"/>
  <c r="P577" i="14" s="1"/>
  <c r="M576" i="14"/>
  <c r="M575" i="14" s="1"/>
  <c r="M574" i="14" s="1"/>
  <c r="M573" i="14" s="1"/>
  <c r="M572" i="14" s="1"/>
  <c r="N568" i="14"/>
  <c r="M567" i="14"/>
  <c r="M566" i="14" s="1"/>
  <c r="M565" i="14" s="1"/>
  <c r="M564" i="14" s="1"/>
  <c r="M563" i="14" s="1"/>
  <c r="M562" i="14" s="1"/>
  <c r="N561" i="14"/>
  <c r="M560" i="14"/>
  <c r="M559" i="14" s="1"/>
  <c r="M558" i="14" s="1"/>
  <c r="M557" i="14" s="1"/>
  <c r="M556" i="14" s="1"/>
  <c r="M555" i="14" s="1"/>
  <c r="N554" i="14"/>
  <c r="P554" i="14" s="1"/>
  <c r="N553" i="14"/>
  <c r="P553" i="14" s="1"/>
  <c r="M552" i="14"/>
  <c r="M551" i="14" s="1"/>
  <c r="M550" i="14" s="1"/>
  <c r="M549" i="14" s="1"/>
  <c r="M548" i="14" s="1"/>
  <c r="N547" i="14"/>
  <c r="P547" i="14" s="1"/>
  <c r="N546" i="14"/>
  <c r="P546" i="14" s="1"/>
  <c r="M545" i="14"/>
  <c r="M544" i="14" s="1"/>
  <c r="M543" i="14" s="1"/>
  <c r="M542" i="14" s="1"/>
  <c r="M541" i="14" s="1"/>
  <c r="N530" i="14"/>
  <c r="M529" i="14"/>
  <c r="M528" i="14" s="1"/>
  <c r="M527" i="14" s="1"/>
  <c r="N526" i="14"/>
  <c r="M525" i="14"/>
  <c r="N524" i="14"/>
  <c r="M523" i="14"/>
  <c r="N519" i="14"/>
  <c r="M518" i="14"/>
  <c r="M517" i="14" s="1"/>
  <c r="M516" i="14" s="1"/>
  <c r="N515" i="14"/>
  <c r="M514" i="14"/>
  <c r="N513" i="14"/>
  <c r="M512" i="14"/>
  <c r="N508" i="14"/>
  <c r="M507" i="14"/>
  <c r="M506" i="14" s="1"/>
  <c r="M505" i="14" s="1"/>
  <c r="M504" i="14" s="1"/>
  <c r="N502" i="14"/>
  <c r="M501" i="14"/>
  <c r="M500" i="14" s="1"/>
  <c r="M499" i="14" s="1"/>
  <c r="N498" i="14"/>
  <c r="M497" i="14"/>
  <c r="N496" i="14"/>
  <c r="M495" i="14"/>
  <c r="N494" i="14"/>
  <c r="M493" i="14"/>
  <c r="N488" i="14"/>
  <c r="M487" i="14"/>
  <c r="M486" i="14" s="1"/>
  <c r="M485" i="14" s="1"/>
  <c r="M484" i="14" s="1"/>
  <c r="M483" i="14" s="1"/>
  <c r="N482" i="14"/>
  <c r="M481" i="14"/>
  <c r="M480" i="14" s="1"/>
  <c r="M479" i="14" s="1"/>
  <c r="M478" i="14" s="1"/>
  <c r="M477" i="14" s="1"/>
  <c r="N475" i="14"/>
  <c r="M474" i="14"/>
  <c r="M473" i="14" s="1"/>
  <c r="M472" i="14" s="1"/>
  <c r="M471" i="14" s="1"/>
  <c r="M470" i="14" s="1"/>
  <c r="M468" i="14"/>
  <c r="N462" i="14"/>
  <c r="M461" i="14"/>
  <c r="M460" i="14" s="1"/>
  <c r="M459" i="14" s="1"/>
  <c r="M458" i="14" s="1"/>
  <c r="M457" i="14" s="1"/>
  <c r="N456" i="14"/>
  <c r="M455" i="14"/>
  <c r="N454" i="14"/>
  <c r="M453" i="14"/>
  <c r="N450" i="14"/>
  <c r="M449" i="14"/>
  <c r="M448" i="14" s="1"/>
  <c r="M447" i="14" s="1"/>
  <c r="N445" i="14"/>
  <c r="M444" i="14"/>
  <c r="M443" i="14" s="1"/>
  <c r="M442" i="14" s="1"/>
  <c r="M441" i="14" s="1"/>
  <c r="M438" i="14"/>
  <c r="M437" i="14" s="1"/>
  <c r="M436" i="14" s="1"/>
  <c r="M435" i="14" s="1"/>
  <c r="M434" i="14" s="1"/>
  <c r="M432" i="14"/>
  <c r="M430" i="14"/>
  <c r="N420" i="14"/>
  <c r="M419" i="14"/>
  <c r="M418" i="14" s="1"/>
  <c r="N417" i="14"/>
  <c r="M416" i="14"/>
  <c r="N415" i="14"/>
  <c r="M414" i="14"/>
  <c r="N408" i="14"/>
  <c r="M407" i="14"/>
  <c r="M406" i="14" s="1"/>
  <c r="M405" i="14" s="1"/>
  <c r="M404" i="14" s="1"/>
  <c r="N403" i="14"/>
  <c r="M402" i="14"/>
  <c r="M401" i="14" s="1"/>
  <c r="M400" i="14" s="1"/>
  <c r="N399" i="14"/>
  <c r="M398" i="14"/>
  <c r="M397" i="14" s="1"/>
  <c r="M396" i="14" s="1"/>
  <c r="N388" i="14"/>
  <c r="M387" i="14"/>
  <c r="M386" i="14" s="1"/>
  <c r="M385" i="14" s="1"/>
  <c r="N384" i="14"/>
  <c r="M383" i="14"/>
  <c r="M382" i="14" s="1"/>
  <c r="M381" i="14" s="1"/>
  <c r="N380" i="14"/>
  <c r="M379" i="14"/>
  <c r="M378" i="14" s="1"/>
  <c r="N377" i="14"/>
  <c r="M376" i="14"/>
  <c r="N375" i="14"/>
  <c r="M374" i="14"/>
  <c r="M371" i="14"/>
  <c r="M369" i="14"/>
  <c r="M367" i="14"/>
  <c r="M360" i="14"/>
  <c r="M358" i="14"/>
  <c r="N357" i="14"/>
  <c r="M356" i="14"/>
  <c r="M354" i="14"/>
  <c r="M352" i="14"/>
  <c r="N350" i="14"/>
  <c r="M349" i="14"/>
  <c r="N348" i="14"/>
  <c r="M347" i="14"/>
  <c r="N345" i="14"/>
  <c r="M344" i="14"/>
  <c r="N343" i="14"/>
  <c r="M342" i="14"/>
  <c r="N338" i="14"/>
  <c r="M337" i="14"/>
  <c r="M336" i="14" s="1"/>
  <c r="M335" i="14" s="1"/>
  <c r="M334" i="14" s="1"/>
  <c r="N332" i="14"/>
  <c r="N330" i="14" s="1"/>
  <c r="M329" i="14"/>
  <c r="N326" i="14"/>
  <c r="P326" i="14" s="1"/>
  <c r="N325" i="14"/>
  <c r="P325" i="14" s="1"/>
  <c r="M324" i="14"/>
  <c r="M323" i="14" s="1"/>
  <c r="N319" i="14"/>
  <c r="M318" i="14"/>
  <c r="N317" i="14"/>
  <c r="M316" i="14"/>
  <c r="N315" i="14"/>
  <c r="M314" i="14"/>
  <c r="N312" i="14"/>
  <c r="N311" i="14"/>
  <c r="P311" i="14" s="1"/>
  <c r="N309" i="14"/>
  <c r="P309" i="14" s="1"/>
  <c r="N308" i="14"/>
  <c r="P308" i="14" s="1"/>
  <c r="M307" i="14"/>
  <c r="N306" i="14"/>
  <c r="P306" i="14" s="1"/>
  <c r="N305" i="14"/>
  <c r="P305" i="14" s="1"/>
  <c r="N304" i="14"/>
  <c r="P304" i="14" s="1"/>
  <c r="M303" i="14"/>
  <c r="N297" i="14"/>
  <c r="M296" i="14"/>
  <c r="M295" i="14" s="1"/>
  <c r="M294" i="14" s="1"/>
  <c r="M293" i="14" s="1"/>
  <c r="N292" i="14"/>
  <c r="M291" i="14"/>
  <c r="M289" i="14"/>
  <c r="N279" i="14"/>
  <c r="M278" i="14"/>
  <c r="M277" i="14" s="1"/>
  <c r="M276" i="14" s="1"/>
  <c r="N275" i="14"/>
  <c r="M274" i="14"/>
  <c r="N273" i="14"/>
  <c r="P273" i="14" s="1"/>
  <c r="P271" i="14" s="1"/>
  <c r="M271" i="14"/>
  <c r="N270" i="14"/>
  <c r="M269" i="14"/>
  <c r="M262" i="14"/>
  <c r="M261" i="14" s="1"/>
  <c r="N257" i="14"/>
  <c r="P257" i="14" s="1"/>
  <c r="N256" i="14"/>
  <c r="P256" i="14" s="1"/>
  <c r="M255" i="14"/>
  <c r="M254" i="14" s="1"/>
  <c r="M253" i="14" s="1"/>
  <c r="M252" i="14" s="1"/>
  <c r="M251" i="14" s="1"/>
  <c r="N250" i="14"/>
  <c r="M249" i="14"/>
  <c r="M248" i="14" s="1"/>
  <c r="M247" i="14" s="1"/>
  <c r="N246" i="14"/>
  <c r="M245" i="14"/>
  <c r="M244" i="14" s="1"/>
  <c r="M243" i="14" s="1"/>
  <c r="N240" i="14"/>
  <c r="M239" i="14"/>
  <c r="M238" i="14" s="1"/>
  <c r="M237" i="14" s="1"/>
  <c r="M236" i="14" s="1"/>
  <c r="N230" i="14"/>
  <c r="M229" i="14"/>
  <c r="M228" i="14" s="1"/>
  <c r="N227" i="14"/>
  <c r="M226" i="14"/>
  <c r="M225" i="14" s="1"/>
  <c r="M221" i="14"/>
  <c r="M219" i="14"/>
  <c r="N218" i="14"/>
  <c r="M217" i="14"/>
  <c r="N216" i="14"/>
  <c r="M215" i="14"/>
  <c r="N209" i="14"/>
  <c r="M208" i="14"/>
  <c r="M207" i="14" s="1"/>
  <c r="N206" i="14"/>
  <c r="M205" i="14"/>
  <c r="N204" i="14"/>
  <c r="M203" i="14"/>
  <c r="N202" i="14"/>
  <c r="M201" i="14"/>
  <c r="N200" i="14"/>
  <c r="M199" i="14"/>
  <c r="N194" i="14"/>
  <c r="P194" i="14" s="1"/>
  <c r="N193" i="14"/>
  <c r="P193" i="14" s="1"/>
  <c r="N192" i="14"/>
  <c r="P192" i="14" s="1"/>
  <c r="M191" i="14"/>
  <c r="M190" i="14" s="1"/>
  <c r="M189" i="14" s="1"/>
  <c r="N188" i="14"/>
  <c r="M187" i="14"/>
  <c r="N186" i="14"/>
  <c r="P186" i="14" s="1"/>
  <c r="N185" i="14"/>
  <c r="P185" i="14" s="1"/>
  <c r="M184" i="14"/>
  <c r="N179" i="14"/>
  <c r="P179" i="14" s="1"/>
  <c r="N177" i="14"/>
  <c r="P177" i="14" s="1"/>
  <c r="M176" i="14"/>
  <c r="M175" i="14" s="1"/>
  <c r="M174" i="14" s="1"/>
  <c r="N173" i="14"/>
  <c r="M172" i="14"/>
  <c r="M171" i="14" s="1"/>
  <c r="M170" i="14" s="1"/>
  <c r="M165" i="14"/>
  <c r="M163" i="14"/>
  <c r="N161" i="14"/>
  <c r="M160" i="14"/>
  <c r="N159" i="14"/>
  <c r="M158" i="14"/>
  <c r="M156" i="14"/>
  <c r="N154" i="14"/>
  <c r="M153" i="14"/>
  <c r="N152" i="14"/>
  <c r="M151" i="14"/>
  <c r="N148" i="14"/>
  <c r="M147" i="14"/>
  <c r="N146" i="14"/>
  <c r="M145" i="14"/>
  <c r="N144" i="14"/>
  <c r="M143" i="14"/>
  <c r="N140" i="14"/>
  <c r="P140" i="14" s="1"/>
  <c r="N139" i="14"/>
  <c r="P139" i="14" s="1"/>
  <c r="M138" i="14"/>
  <c r="M137" i="14" s="1"/>
  <c r="M136" i="14" s="1"/>
  <c r="N134" i="14"/>
  <c r="M133" i="14"/>
  <c r="M132" i="14" s="1"/>
  <c r="M131" i="14" s="1"/>
  <c r="M129" i="14"/>
  <c r="N128" i="14"/>
  <c r="M127" i="14"/>
  <c r="N126" i="14"/>
  <c r="P126" i="14" s="1"/>
  <c r="N125" i="14"/>
  <c r="P125" i="14" s="1"/>
  <c r="M124" i="14"/>
  <c r="N115" i="14"/>
  <c r="M114" i="14"/>
  <c r="M113" i="14" s="1"/>
  <c r="N112" i="14"/>
  <c r="M111" i="14"/>
  <c r="M110" i="14" s="1"/>
  <c r="N106" i="14"/>
  <c r="M105" i="14"/>
  <c r="M104" i="14" s="1"/>
  <c r="M103" i="14" s="1"/>
  <c r="N102" i="14"/>
  <c r="M101" i="14"/>
  <c r="M100" i="14" s="1"/>
  <c r="M99" i="14" s="1"/>
  <c r="N98" i="14"/>
  <c r="M97" i="14"/>
  <c r="M96" i="14" s="1"/>
  <c r="M95" i="14" s="1"/>
  <c r="M94" i="14" s="1"/>
  <c r="M93" i="14" s="1"/>
  <c r="N92" i="14"/>
  <c r="M91" i="14"/>
  <c r="N90" i="14"/>
  <c r="M89" i="14"/>
  <c r="N88" i="14"/>
  <c r="P88" i="14" s="1"/>
  <c r="N87" i="14"/>
  <c r="P87" i="14" s="1"/>
  <c r="M86" i="14"/>
  <c r="N85" i="14"/>
  <c r="P85" i="14" s="1"/>
  <c r="N84" i="14"/>
  <c r="P84" i="14" s="1"/>
  <c r="M83" i="14"/>
  <c r="N82" i="14"/>
  <c r="M81" i="14"/>
  <c r="N80" i="14"/>
  <c r="M79" i="14"/>
  <c r="N78" i="14"/>
  <c r="M77" i="14"/>
  <c r="N76" i="14"/>
  <c r="P76" i="14" s="1"/>
  <c r="N75" i="14"/>
  <c r="P75" i="14" s="1"/>
  <c r="N74" i="14"/>
  <c r="P74" i="14" s="1"/>
  <c r="N73" i="14"/>
  <c r="P73" i="14" s="1"/>
  <c r="M72" i="14"/>
  <c r="N68" i="14"/>
  <c r="M67" i="14"/>
  <c r="M66" i="14" s="1"/>
  <c r="M65" i="14" s="1"/>
  <c r="M64" i="14" s="1"/>
  <c r="N62" i="14"/>
  <c r="M61" i="14"/>
  <c r="M60" i="14" s="1"/>
  <c r="M59" i="14" s="1"/>
  <c r="N55" i="14"/>
  <c r="M54" i="14"/>
  <c r="N53" i="14"/>
  <c r="M52" i="14"/>
  <c r="N48" i="14"/>
  <c r="M47" i="14"/>
  <c r="M46" i="14" s="1"/>
  <c r="M45" i="14" s="1"/>
  <c r="N44" i="14"/>
  <c r="M43" i="14"/>
  <c r="N42" i="14"/>
  <c r="M41" i="14"/>
  <c r="N40" i="14"/>
  <c r="P40" i="14" s="1"/>
  <c r="N39" i="14"/>
  <c r="P39" i="14" s="1"/>
  <c r="M38" i="14"/>
  <c r="N32" i="14"/>
  <c r="M31" i="14"/>
  <c r="M30" i="14" s="1"/>
  <c r="M29" i="14" s="1"/>
  <c r="M28" i="14" s="1"/>
  <c r="N27" i="14"/>
  <c r="M26" i="14"/>
  <c r="M25" i="14" s="1"/>
  <c r="M24" i="14" s="1"/>
  <c r="N23" i="14"/>
  <c r="M22" i="14"/>
  <c r="N21" i="14"/>
  <c r="P21" i="14" s="1"/>
  <c r="N20" i="14"/>
  <c r="P20" i="14" s="1"/>
  <c r="M19" i="14"/>
  <c r="N18" i="14"/>
  <c r="M17" i="14"/>
  <c r="H1008" i="14"/>
  <c r="H1004" i="14"/>
  <c r="H995" i="14"/>
  <c r="K995" i="14" s="1"/>
  <c r="H992" i="14"/>
  <c r="K992" i="14" s="1"/>
  <c r="H990" i="14"/>
  <c r="K990" i="14" s="1"/>
  <c r="H986" i="14"/>
  <c r="K986" i="14" s="1"/>
  <c r="H985" i="14"/>
  <c r="K985" i="14" s="1"/>
  <c r="H980" i="14"/>
  <c r="K980" i="14" s="1"/>
  <c r="H979" i="14"/>
  <c r="K979" i="14" s="1"/>
  <c r="H977" i="14"/>
  <c r="H971" i="14"/>
  <c r="H969" i="14"/>
  <c r="K969" i="14" s="1"/>
  <c r="H968" i="14"/>
  <c r="K968" i="14" s="1"/>
  <c r="H967" i="14"/>
  <c r="K967" i="14" s="1"/>
  <c r="H958" i="14"/>
  <c r="K958" i="14" s="1"/>
  <c r="H957" i="14"/>
  <c r="K957" i="14" s="1"/>
  <c r="H941" i="14"/>
  <c r="K941" i="14" s="1"/>
  <c r="H940" i="14"/>
  <c r="K940" i="14" s="1"/>
  <c r="H939" i="14"/>
  <c r="K939" i="14" s="1"/>
  <c r="H932" i="14"/>
  <c r="H930" i="14"/>
  <c r="H925" i="14"/>
  <c r="H918" i="14"/>
  <c r="H911" i="14"/>
  <c r="H905" i="14"/>
  <c r="H900" i="14"/>
  <c r="H893" i="14"/>
  <c r="H884" i="14"/>
  <c r="H881" i="14"/>
  <c r="H878" i="14"/>
  <c r="H873" i="14"/>
  <c r="H871" i="14"/>
  <c r="K871" i="14" s="1"/>
  <c r="H870" i="14"/>
  <c r="K870" i="14" s="1"/>
  <c r="H869" i="14"/>
  <c r="K869" i="14" s="1"/>
  <c r="H865" i="14"/>
  <c r="H863" i="14"/>
  <c r="H857" i="14"/>
  <c r="H855" i="14"/>
  <c r="H853" i="14"/>
  <c r="H851" i="14"/>
  <c r="H849" i="14"/>
  <c r="H847" i="14"/>
  <c r="H843" i="14"/>
  <c r="H841" i="14"/>
  <c r="H839" i="14"/>
  <c r="H835" i="14"/>
  <c r="H826" i="14"/>
  <c r="H816" i="14"/>
  <c r="H810" i="14"/>
  <c r="H804" i="14"/>
  <c r="K804" i="14" s="1"/>
  <c r="K803" i="14" s="1"/>
  <c r="K802" i="14" s="1"/>
  <c r="K801" i="14" s="1"/>
  <c r="H797" i="14"/>
  <c r="K797" i="14" s="1"/>
  <c r="H796" i="14"/>
  <c r="K796" i="14" s="1"/>
  <c r="H779" i="14"/>
  <c r="H772" i="14"/>
  <c r="H766" i="14"/>
  <c r="H761" i="14"/>
  <c r="H759" i="14"/>
  <c r="K759" i="14" s="1"/>
  <c r="H758" i="14"/>
  <c r="K758" i="14" s="1"/>
  <c r="H756" i="14"/>
  <c r="H749" i="14"/>
  <c r="K749" i="14" s="1"/>
  <c r="H748" i="14"/>
  <c r="K748" i="14" s="1"/>
  <c r="H745" i="14"/>
  <c r="K745" i="14" s="1"/>
  <c r="H744" i="14"/>
  <c r="K744" i="14" s="1"/>
  <c r="H739" i="14"/>
  <c r="K739" i="14" s="1"/>
  <c r="H738" i="14"/>
  <c r="H736" i="14"/>
  <c r="K736" i="14" s="1"/>
  <c r="H735" i="14"/>
  <c r="K735" i="14" s="1"/>
  <c r="H734" i="14"/>
  <c r="K734" i="14" s="1"/>
  <c r="H732" i="14"/>
  <c r="H729" i="14"/>
  <c r="H727" i="14"/>
  <c r="K727" i="14" s="1"/>
  <c r="H726" i="14"/>
  <c r="K726" i="14" s="1"/>
  <c r="H722" i="14"/>
  <c r="H720" i="14"/>
  <c r="H718" i="14"/>
  <c r="K718" i="14" s="1"/>
  <c r="H717" i="14"/>
  <c r="K717" i="14" s="1"/>
  <c r="H716" i="14"/>
  <c r="K716" i="14" s="1"/>
  <c r="H710" i="14"/>
  <c r="H704" i="14"/>
  <c r="H699" i="14"/>
  <c r="H693" i="14"/>
  <c r="H688" i="14"/>
  <c r="H685" i="14"/>
  <c r="H683" i="14"/>
  <c r="H681" i="14"/>
  <c r="H679" i="14"/>
  <c r="H677" i="14"/>
  <c r="H675" i="14"/>
  <c r="H672" i="14"/>
  <c r="H665" i="14"/>
  <c r="H663" i="14"/>
  <c r="H661" i="14"/>
  <c r="H655" i="14"/>
  <c r="H650" i="14"/>
  <c r="K650" i="14" s="1"/>
  <c r="H649" i="14"/>
  <c r="K649" i="14" s="1"/>
  <c r="H647" i="14"/>
  <c r="H644" i="14"/>
  <c r="H640" i="14"/>
  <c r="H638" i="14"/>
  <c r="H636" i="14"/>
  <c r="H629" i="14"/>
  <c r="K629" i="14" s="1"/>
  <c r="H628" i="14"/>
  <c r="K628" i="14" s="1"/>
  <c r="H619" i="14"/>
  <c r="H612" i="14"/>
  <c r="H598" i="14"/>
  <c r="K598" i="14" s="1"/>
  <c r="H597" i="14"/>
  <c r="K597" i="14" s="1"/>
  <c r="H592" i="14"/>
  <c r="H588" i="14"/>
  <c r="H585" i="14"/>
  <c r="H579" i="14"/>
  <c r="K579" i="14" s="1"/>
  <c r="H578" i="14"/>
  <c r="K578" i="14" s="1"/>
  <c r="H577" i="14"/>
  <c r="K577" i="14" s="1"/>
  <c r="H568" i="14"/>
  <c r="H561" i="14"/>
  <c r="H554" i="14"/>
  <c r="K554" i="14" s="1"/>
  <c r="H553" i="14"/>
  <c r="K553" i="14" s="1"/>
  <c r="H547" i="14"/>
  <c r="K547" i="14" s="1"/>
  <c r="H546" i="14"/>
  <c r="K546" i="14" s="1"/>
  <c r="H530" i="14"/>
  <c r="H526" i="14"/>
  <c r="H524" i="14"/>
  <c r="H519" i="14"/>
  <c r="H515" i="14"/>
  <c r="H513" i="14"/>
  <c r="H508" i="14"/>
  <c r="H498" i="14"/>
  <c r="H496" i="14"/>
  <c r="H494" i="14"/>
  <c r="H488" i="14"/>
  <c r="H482" i="14"/>
  <c r="H475" i="14"/>
  <c r="H469" i="14"/>
  <c r="H462" i="14"/>
  <c r="H456" i="14"/>
  <c r="H454" i="14"/>
  <c r="H450" i="14"/>
  <c r="H445" i="14"/>
  <c r="H433" i="14"/>
  <c r="H431" i="14"/>
  <c r="H420" i="14"/>
  <c r="H417" i="14"/>
  <c r="H415" i="14"/>
  <c r="H408" i="14"/>
  <c r="H403" i="14"/>
  <c r="H399" i="14"/>
  <c r="H388" i="14"/>
  <c r="H384" i="14"/>
  <c r="H380" i="14"/>
  <c r="H377" i="14"/>
  <c r="H375" i="14"/>
  <c r="H372" i="14"/>
  <c r="H370" i="14"/>
  <c r="H368" i="14"/>
  <c r="H361" i="14"/>
  <c r="H359" i="14"/>
  <c r="H357" i="14"/>
  <c r="H353" i="14"/>
  <c r="H350" i="14"/>
  <c r="H348" i="14"/>
  <c r="H345" i="14"/>
  <c r="H343" i="14"/>
  <c r="H338" i="14"/>
  <c r="H332" i="14"/>
  <c r="H330" i="14" s="1"/>
  <c r="H326" i="14"/>
  <c r="K326" i="14" s="1"/>
  <c r="H325" i="14"/>
  <c r="K325" i="14" s="1"/>
  <c r="H319" i="14"/>
  <c r="H317" i="14"/>
  <c r="H315" i="14"/>
  <c r="H312" i="14"/>
  <c r="H311" i="14"/>
  <c r="K311" i="14" s="1"/>
  <c r="H309" i="14"/>
  <c r="K309" i="14" s="1"/>
  <c r="H308" i="14"/>
  <c r="K308" i="14" s="1"/>
  <c r="H306" i="14"/>
  <c r="K306" i="14" s="1"/>
  <c r="H305" i="14"/>
  <c r="K305" i="14" s="1"/>
  <c r="H304" i="14"/>
  <c r="K304" i="14" s="1"/>
  <c r="H297" i="14"/>
  <c r="H292" i="14"/>
  <c r="H290" i="14"/>
  <c r="H279" i="14"/>
  <c r="H275" i="14"/>
  <c r="H273" i="14"/>
  <c r="K273" i="14" s="1"/>
  <c r="H272" i="14"/>
  <c r="K272" i="14" s="1"/>
  <c r="H270" i="14"/>
  <c r="H263" i="14"/>
  <c r="H257" i="14"/>
  <c r="K257" i="14" s="1"/>
  <c r="H256" i="14"/>
  <c r="K256" i="14" s="1"/>
  <c r="H250" i="14"/>
  <c r="H246" i="14"/>
  <c r="H240" i="14"/>
  <c r="H230" i="14"/>
  <c r="K230" i="14" s="1"/>
  <c r="K229" i="14" s="1"/>
  <c r="K228" i="14" s="1"/>
  <c r="H227" i="14"/>
  <c r="H222" i="14"/>
  <c r="H220" i="14"/>
  <c r="H218" i="14"/>
  <c r="H216" i="14"/>
  <c r="H209" i="14"/>
  <c r="H206" i="14"/>
  <c r="H204" i="14"/>
  <c r="H202" i="14"/>
  <c r="H200" i="14"/>
  <c r="H194" i="14"/>
  <c r="K194" i="14" s="1"/>
  <c r="H193" i="14"/>
  <c r="K193" i="14" s="1"/>
  <c r="H192" i="14"/>
  <c r="K192" i="14" s="1"/>
  <c r="H188" i="14"/>
  <c r="H186" i="14"/>
  <c r="K186" i="14" s="1"/>
  <c r="H185" i="14"/>
  <c r="K185" i="14" s="1"/>
  <c r="H179" i="14"/>
  <c r="K179" i="14" s="1"/>
  <c r="H178" i="14"/>
  <c r="K178" i="14" s="1"/>
  <c r="H177" i="14"/>
  <c r="K177" i="14" s="1"/>
  <c r="H173" i="14"/>
  <c r="H166" i="14"/>
  <c r="H164" i="14"/>
  <c r="H161" i="14"/>
  <c r="H159" i="14"/>
  <c r="H154" i="14"/>
  <c r="H152" i="14"/>
  <c r="H148" i="14"/>
  <c r="H146" i="14"/>
  <c r="H144" i="14"/>
  <c r="H140" i="14"/>
  <c r="K140" i="14" s="1"/>
  <c r="H139" i="14"/>
  <c r="K139" i="14" s="1"/>
  <c r="H134" i="14"/>
  <c r="H130" i="14"/>
  <c r="H128" i="14"/>
  <c r="K128" i="14" s="1"/>
  <c r="K127" i="14" s="1"/>
  <c r="H126" i="14"/>
  <c r="K126" i="14" s="1"/>
  <c r="H125" i="14"/>
  <c r="K125" i="14" s="1"/>
  <c r="H115" i="14"/>
  <c r="H112" i="14"/>
  <c r="H106" i="14"/>
  <c r="H98" i="14"/>
  <c r="H92" i="14"/>
  <c r="H90" i="14"/>
  <c r="H88" i="14"/>
  <c r="K88" i="14" s="1"/>
  <c r="H87" i="14"/>
  <c r="K87" i="14" s="1"/>
  <c r="H85" i="14"/>
  <c r="K85" i="14" s="1"/>
  <c r="H84" i="14"/>
  <c r="K84" i="14" s="1"/>
  <c r="H82" i="14"/>
  <c r="H80" i="14"/>
  <c r="K80" i="14" s="1"/>
  <c r="K79" i="14" s="1"/>
  <c r="H78" i="14"/>
  <c r="H76" i="14"/>
  <c r="K76" i="14" s="1"/>
  <c r="H75" i="14"/>
  <c r="K75" i="14" s="1"/>
  <c r="H74" i="14"/>
  <c r="K74" i="14" s="1"/>
  <c r="H73" i="14"/>
  <c r="K73" i="14" s="1"/>
  <c r="H68" i="14"/>
  <c r="H62" i="14"/>
  <c r="H55" i="14"/>
  <c r="H53" i="14"/>
  <c r="H48" i="14"/>
  <c r="H44" i="14"/>
  <c r="H42" i="14"/>
  <c r="H40" i="14"/>
  <c r="K40" i="14" s="1"/>
  <c r="H39" i="14"/>
  <c r="K39" i="14" s="1"/>
  <c r="H32" i="14"/>
  <c r="H27" i="14"/>
  <c r="H23" i="14"/>
  <c r="H21" i="14"/>
  <c r="K21" i="14" s="1"/>
  <c r="H20" i="14"/>
  <c r="K20" i="14" s="1"/>
  <c r="H18" i="14"/>
  <c r="G1007" i="14"/>
  <c r="G1006" i="14" s="1"/>
  <c r="G1005" i="14" s="1"/>
  <c r="G1003" i="14"/>
  <c r="G989" i="14"/>
  <c r="G988" i="14" s="1"/>
  <c r="G987" i="14" s="1"/>
  <c r="G984" i="14"/>
  <c r="G983" i="14" s="1"/>
  <c r="G982" i="14" s="1"/>
  <c r="G978" i="14"/>
  <c r="G976" i="14"/>
  <c r="G970" i="14"/>
  <c r="G966" i="14"/>
  <c r="G956" i="14"/>
  <c r="G955" i="14" s="1"/>
  <c r="G954" i="14" s="1"/>
  <c r="G953" i="14" s="1"/>
  <c r="G952" i="14" s="1"/>
  <c r="G950" i="14"/>
  <c r="G949" i="14" s="1"/>
  <c r="G948" i="14" s="1"/>
  <c r="G947" i="14" s="1"/>
  <c r="G946" i="14" s="1"/>
  <c r="G938" i="14"/>
  <c r="G937" i="14" s="1"/>
  <c r="G935" i="14"/>
  <c r="G931" i="14"/>
  <c r="G929" i="14"/>
  <c r="G924" i="14"/>
  <c r="G923" i="14" s="1"/>
  <c r="G922" i="14" s="1"/>
  <c r="G921" i="14" s="1"/>
  <c r="G917" i="14"/>
  <c r="G916" i="14" s="1"/>
  <c r="G915" i="14" s="1"/>
  <c r="G914" i="14" s="1"/>
  <c r="G913" i="14" s="1"/>
  <c r="G912" i="14" s="1"/>
  <c r="G910" i="14"/>
  <c r="G909" i="14" s="1"/>
  <c r="G908" i="14" s="1"/>
  <c r="G907" i="14" s="1"/>
  <c r="G906" i="14" s="1"/>
  <c r="G904" i="14"/>
  <c r="G903" i="14" s="1"/>
  <c r="G902" i="14" s="1"/>
  <c r="G901" i="14" s="1"/>
  <c r="G899" i="14"/>
  <c r="G898" i="14" s="1"/>
  <c r="G897" i="14" s="1"/>
  <c r="G896" i="14" s="1"/>
  <c r="G892" i="14"/>
  <c r="G891" i="14" s="1"/>
  <c r="G890" i="14" s="1"/>
  <c r="G889" i="14" s="1"/>
  <c r="G888" i="14" s="1"/>
  <c r="G887" i="14" s="1"/>
  <c r="G883" i="14"/>
  <c r="G882" i="14" s="1"/>
  <c r="G880" i="14"/>
  <c r="G879" i="14" s="1"/>
  <c r="G877" i="14"/>
  <c r="G876" i="14" s="1"/>
  <c r="G872" i="14"/>
  <c r="G868" i="14"/>
  <c r="G864" i="14"/>
  <c r="G862" i="14"/>
  <c r="G856" i="14"/>
  <c r="G854" i="14"/>
  <c r="G852" i="14"/>
  <c r="G850" i="14"/>
  <c r="G848" i="14"/>
  <c r="G846" i="14"/>
  <c r="G842" i="14"/>
  <c r="G840" i="14"/>
  <c r="G838" i="14"/>
  <c r="G834" i="14"/>
  <c r="G832" i="14"/>
  <c r="G825" i="14"/>
  <c r="G824" i="14" s="1"/>
  <c r="G823" i="14" s="1"/>
  <c r="G821" i="14"/>
  <c r="G820" i="14" s="1"/>
  <c r="G819" i="14" s="1"/>
  <c r="G815" i="14"/>
  <c r="G814" i="14" s="1"/>
  <c r="G813" i="14" s="1"/>
  <c r="G812" i="14" s="1"/>
  <c r="G811" i="14" s="1"/>
  <c r="G809" i="14"/>
  <c r="G808" i="14" s="1"/>
  <c r="G807" i="14" s="1"/>
  <c r="G803" i="14"/>
  <c r="G802" i="14" s="1"/>
  <c r="G794" i="14"/>
  <c r="G787" i="14"/>
  <c r="G786" i="14" s="1"/>
  <c r="G785" i="14" s="1"/>
  <c r="G784" i="14" s="1"/>
  <c r="G783" i="14" s="1"/>
  <c r="G782" i="14" s="1"/>
  <c r="G778" i="14"/>
  <c r="G777" i="14" s="1"/>
  <c r="G776" i="14" s="1"/>
  <c r="G775" i="14" s="1"/>
  <c r="G774" i="14" s="1"/>
  <c r="G773" i="14" s="1"/>
  <c r="G771" i="14"/>
  <c r="G770" i="14" s="1"/>
  <c r="G769" i="14" s="1"/>
  <c r="G768" i="14" s="1"/>
  <c r="G767" i="14" s="1"/>
  <c r="G765" i="14"/>
  <c r="G764" i="14" s="1"/>
  <c r="G763" i="14" s="1"/>
  <c r="G762" i="14" s="1"/>
  <c r="G760" i="14"/>
  <c r="G757" i="14"/>
  <c r="G755" i="14"/>
  <c r="G747" i="14"/>
  <c r="G746" i="14" s="1"/>
  <c r="G743" i="14"/>
  <c r="G742" i="14" s="1"/>
  <c r="G737" i="14"/>
  <c r="G733" i="14"/>
  <c r="G731" i="14"/>
  <c r="G728" i="14"/>
  <c r="G725" i="14"/>
  <c r="G721" i="14"/>
  <c r="G719" i="14"/>
  <c r="G715" i="14"/>
  <c r="G709" i="14"/>
  <c r="G708" i="14" s="1"/>
  <c r="G707" i="14" s="1"/>
  <c r="G706" i="14" s="1"/>
  <c r="G705" i="14" s="1"/>
  <c r="G703" i="14"/>
  <c r="G702" i="14" s="1"/>
  <c r="G701" i="14" s="1"/>
  <c r="G700" i="14" s="1"/>
  <c r="G698" i="14"/>
  <c r="G697" i="14" s="1"/>
  <c r="G696" i="14" s="1"/>
  <c r="G695" i="14" s="1"/>
  <c r="G692" i="14"/>
  <c r="G691" i="14" s="1"/>
  <c r="G690" i="14" s="1"/>
  <c r="G689" i="14" s="1"/>
  <c r="G687" i="14"/>
  <c r="G686" i="14" s="1"/>
  <c r="G684" i="14"/>
  <c r="G682" i="14"/>
  <c r="G680" i="14"/>
  <c r="G678" i="14"/>
  <c r="G676" i="14"/>
  <c r="G674" i="14"/>
  <c r="G671" i="14"/>
  <c r="G670" i="14" s="1"/>
  <c r="G664" i="14"/>
  <c r="G662" i="14"/>
  <c r="G660" i="14"/>
  <c r="G654" i="14"/>
  <c r="G653" i="14" s="1"/>
  <c r="G652" i="14" s="1"/>
  <c r="G651" i="14" s="1"/>
  <c r="G648" i="14"/>
  <c r="G646" i="14"/>
  <c r="G645" i="14" s="1"/>
  <c r="G643" i="14"/>
  <c r="G639" i="14"/>
  <c r="G637" i="14"/>
  <c r="G635" i="14"/>
  <c r="G627" i="14"/>
  <c r="G626" i="14" s="1"/>
  <c r="G625" i="14" s="1"/>
  <c r="G624" i="14" s="1"/>
  <c r="G623" i="14" s="1"/>
  <c r="G622" i="14" s="1"/>
  <c r="G618" i="14"/>
  <c r="G617" i="14" s="1"/>
  <c r="G616" i="14" s="1"/>
  <c r="G615" i="14" s="1"/>
  <c r="G614" i="14" s="1"/>
  <c r="G613" i="14" s="1"/>
  <c r="G611" i="14"/>
  <c r="G610" i="14" s="1"/>
  <c r="G609" i="14" s="1"/>
  <c r="G608" i="14" s="1"/>
  <c r="G607" i="14" s="1"/>
  <c r="G606" i="14" s="1"/>
  <c r="G596" i="14"/>
  <c r="G595" i="14" s="1"/>
  <c r="G594" i="14" s="1"/>
  <c r="G593" i="14" s="1"/>
  <c r="G591" i="14"/>
  <c r="G590" i="14" s="1"/>
  <c r="G589" i="14" s="1"/>
  <c r="G587" i="14"/>
  <c r="G586" i="14" s="1"/>
  <c r="G584" i="14"/>
  <c r="G583" i="14" s="1"/>
  <c r="G576" i="14"/>
  <c r="G575" i="14" s="1"/>
  <c r="G574" i="14" s="1"/>
  <c r="G573" i="14" s="1"/>
  <c r="G572" i="14" s="1"/>
  <c r="G567" i="14"/>
  <c r="G566" i="14" s="1"/>
  <c r="G565" i="14" s="1"/>
  <c r="G564" i="14" s="1"/>
  <c r="G563" i="14" s="1"/>
  <c r="G562" i="14" s="1"/>
  <c r="G560" i="14"/>
  <c r="G559" i="14" s="1"/>
  <c r="G558" i="14" s="1"/>
  <c r="G557" i="14" s="1"/>
  <c r="G556" i="14" s="1"/>
  <c r="G555" i="14" s="1"/>
  <c r="G552" i="14"/>
  <c r="G551" i="14" s="1"/>
  <c r="G550" i="14" s="1"/>
  <c r="G549" i="14" s="1"/>
  <c r="G548" i="14" s="1"/>
  <c r="G545" i="14"/>
  <c r="G544" i="14" s="1"/>
  <c r="G543" i="14" s="1"/>
  <c r="G542" i="14" s="1"/>
  <c r="G541" i="14" s="1"/>
  <c r="G529" i="14"/>
  <c r="G528" i="14" s="1"/>
  <c r="G527" i="14" s="1"/>
  <c r="G525" i="14"/>
  <c r="G523" i="14"/>
  <c r="G518" i="14"/>
  <c r="G517" i="14" s="1"/>
  <c r="G516" i="14" s="1"/>
  <c r="G514" i="14"/>
  <c r="G512" i="14"/>
  <c r="G507" i="14"/>
  <c r="G506" i="14" s="1"/>
  <c r="G505" i="14" s="1"/>
  <c r="G504" i="14" s="1"/>
  <c r="G501" i="14"/>
  <c r="G500" i="14" s="1"/>
  <c r="G499" i="14" s="1"/>
  <c r="G497" i="14"/>
  <c r="G495" i="14"/>
  <c r="G493" i="14"/>
  <c r="G487" i="14"/>
  <c r="G486" i="14" s="1"/>
  <c r="G485" i="14" s="1"/>
  <c r="G484" i="14" s="1"/>
  <c r="G483" i="14" s="1"/>
  <c r="G481" i="14"/>
  <c r="G480" i="14" s="1"/>
  <c r="G479" i="14" s="1"/>
  <c r="G478" i="14" s="1"/>
  <c r="G477" i="14" s="1"/>
  <c r="G474" i="14"/>
  <c r="G473" i="14" s="1"/>
  <c r="G472" i="14" s="1"/>
  <c r="G471" i="14" s="1"/>
  <c r="G470" i="14" s="1"/>
  <c r="G468" i="14"/>
  <c r="G461" i="14"/>
  <c r="G460" i="14" s="1"/>
  <c r="G459" i="14" s="1"/>
  <c r="G458" i="14" s="1"/>
  <c r="G457" i="14" s="1"/>
  <c r="G455" i="14"/>
  <c r="G453" i="14"/>
  <c r="G449" i="14"/>
  <c r="G448" i="14" s="1"/>
  <c r="G447" i="14" s="1"/>
  <c r="G444" i="14"/>
  <c r="G443" i="14" s="1"/>
  <c r="G442" i="14" s="1"/>
  <c r="G441" i="14" s="1"/>
  <c r="G438" i="14"/>
  <c r="G437" i="14" s="1"/>
  <c r="G436" i="14" s="1"/>
  <c r="G435" i="14" s="1"/>
  <c r="G434" i="14" s="1"/>
  <c r="G432" i="14"/>
  <c r="G430" i="14"/>
  <c r="G419" i="14"/>
  <c r="G418" i="14" s="1"/>
  <c r="G416" i="14"/>
  <c r="G414" i="14"/>
  <c r="G407" i="14"/>
  <c r="G406" i="14" s="1"/>
  <c r="G405" i="14" s="1"/>
  <c r="G404" i="14" s="1"/>
  <c r="G402" i="14"/>
  <c r="G401" i="14" s="1"/>
  <c r="G400" i="14" s="1"/>
  <c r="G398" i="14"/>
  <c r="G397" i="14" s="1"/>
  <c r="G396" i="14" s="1"/>
  <c r="G387" i="14"/>
  <c r="G386" i="14" s="1"/>
  <c r="G385" i="14" s="1"/>
  <c r="G383" i="14"/>
  <c r="G382" i="14" s="1"/>
  <c r="G381" i="14" s="1"/>
  <c r="G379" i="14"/>
  <c r="G378" i="14" s="1"/>
  <c r="G376" i="14"/>
  <c r="G374" i="14"/>
  <c r="G371" i="14"/>
  <c r="G369" i="14"/>
  <c r="G367" i="14"/>
  <c r="G360" i="14"/>
  <c r="G358" i="14"/>
  <c r="G356" i="14"/>
  <c r="G354" i="14"/>
  <c r="G352" i="14"/>
  <c r="G349" i="14"/>
  <c r="G347" i="14"/>
  <c r="G344" i="14"/>
  <c r="G342" i="14"/>
  <c r="G337" i="14"/>
  <c r="G336" i="14" s="1"/>
  <c r="G335" i="14" s="1"/>
  <c r="G334" i="14" s="1"/>
  <c r="G330" i="14"/>
  <c r="G329" i="14" s="1"/>
  <c r="G324" i="14"/>
  <c r="G323" i="14" s="1"/>
  <c r="G318" i="14"/>
  <c r="G316" i="14"/>
  <c r="G314" i="14"/>
  <c r="G310" i="14"/>
  <c r="G307" i="14"/>
  <c r="G303" i="14"/>
  <c r="G296" i="14"/>
  <c r="G295" i="14" s="1"/>
  <c r="G294" i="14" s="1"/>
  <c r="G293" i="14" s="1"/>
  <c r="G291" i="14"/>
  <c r="G289" i="14"/>
  <c r="G278" i="14"/>
  <c r="G277" i="14" s="1"/>
  <c r="G276" i="14" s="1"/>
  <c r="G274" i="14"/>
  <c r="G271" i="14"/>
  <c r="G269" i="14"/>
  <c r="G262" i="14"/>
  <c r="G261" i="14" s="1"/>
  <c r="G255" i="14"/>
  <c r="G254" i="14" s="1"/>
  <c r="G253" i="14" s="1"/>
  <c r="G252" i="14" s="1"/>
  <c r="G251" i="14" s="1"/>
  <c r="G249" i="14"/>
  <c r="G248" i="14" s="1"/>
  <c r="G247" i="14" s="1"/>
  <c r="G245" i="14"/>
  <c r="G244" i="14" s="1"/>
  <c r="G243" i="14" s="1"/>
  <c r="G239" i="14"/>
  <c r="G238" i="14" s="1"/>
  <c r="G237" i="14" s="1"/>
  <c r="G236" i="14" s="1"/>
  <c r="G229" i="14"/>
  <c r="G228" i="14" s="1"/>
  <c r="G226" i="14"/>
  <c r="G225" i="14" s="1"/>
  <c r="G221" i="14"/>
  <c r="G219" i="14"/>
  <c r="G217" i="14"/>
  <c r="G215" i="14"/>
  <c r="G208" i="14"/>
  <c r="G207" i="14" s="1"/>
  <c r="G205" i="14"/>
  <c r="G203" i="14"/>
  <c r="G201" i="14"/>
  <c r="G199" i="14"/>
  <c r="G191" i="14"/>
  <c r="G190" i="14" s="1"/>
  <c r="G189" i="14" s="1"/>
  <c r="G187" i="14"/>
  <c r="G184" i="14"/>
  <c r="G176" i="14"/>
  <c r="G175" i="14" s="1"/>
  <c r="G174" i="14" s="1"/>
  <c r="G172" i="14"/>
  <c r="G171" i="14" s="1"/>
  <c r="G170" i="14" s="1"/>
  <c r="G160" i="14"/>
  <c r="G158" i="14"/>
  <c r="G156" i="14"/>
  <c r="G153" i="14"/>
  <c r="G151" i="14"/>
  <c r="G147" i="14"/>
  <c r="G145" i="14"/>
  <c r="G143" i="14"/>
  <c r="G138" i="14"/>
  <c r="G137" i="14" s="1"/>
  <c r="G136" i="14" s="1"/>
  <c r="G133" i="14"/>
  <c r="G132" i="14" s="1"/>
  <c r="G131" i="14" s="1"/>
  <c r="G129" i="14"/>
  <c r="G127" i="14"/>
  <c r="G124" i="14"/>
  <c r="G114" i="14"/>
  <c r="G113" i="14" s="1"/>
  <c r="G111" i="14"/>
  <c r="G110" i="14" s="1"/>
  <c r="G105" i="14"/>
  <c r="G104" i="14" s="1"/>
  <c r="G103" i="14" s="1"/>
  <c r="G101" i="14"/>
  <c r="G100" i="14" s="1"/>
  <c r="G99" i="14" s="1"/>
  <c r="G97" i="14"/>
  <c r="G96" i="14" s="1"/>
  <c r="G95" i="14" s="1"/>
  <c r="G94" i="14" s="1"/>
  <c r="G93" i="14" s="1"/>
  <c r="G91" i="14"/>
  <c r="G89" i="14"/>
  <c r="G86" i="14"/>
  <c r="G83" i="14"/>
  <c r="G81" i="14"/>
  <c r="G79" i="14"/>
  <c r="G77" i="14"/>
  <c r="G72" i="14"/>
  <c r="G67" i="14"/>
  <c r="G66" i="14" s="1"/>
  <c r="G65" i="14" s="1"/>
  <c r="G64" i="14" s="1"/>
  <c r="G61" i="14"/>
  <c r="G60" i="14" s="1"/>
  <c r="G59" i="14" s="1"/>
  <c r="G54" i="14"/>
  <c r="G52" i="14"/>
  <c r="G47" i="14"/>
  <c r="G46" i="14" s="1"/>
  <c r="G45" i="14" s="1"/>
  <c r="G43" i="14"/>
  <c r="G41" i="14"/>
  <c r="G38" i="14"/>
  <c r="G31" i="14"/>
  <c r="G30" i="14" s="1"/>
  <c r="G29" i="14" s="1"/>
  <c r="G28" i="14" s="1"/>
  <c r="G26" i="14"/>
  <c r="G25" i="14" s="1"/>
  <c r="G24" i="14" s="1"/>
  <c r="G22" i="14"/>
  <c r="G19" i="14"/>
  <c r="G17" i="14"/>
  <c r="O533" i="15"/>
  <c r="J531" i="15"/>
  <c r="O535" i="15"/>
  <c r="J535" i="15"/>
  <c r="O539" i="15"/>
  <c r="O537" i="15"/>
  <c r="P536" i="15"/>
  <c r="P530" i="15"/>
  <c r="O529" i="15"/>
  <c r="P528" i="15"/>
  <c r="O527" i="15"/>
  <c r="O524" i="15"/>
  <c r="P523" i="15"/>
  <c r="R523" i="15" s="1"/>
  <c r="P522" i="15"/>
  <c r="R522" i="15" s="1"/>
  <c r="O521" i="15"/>
  <c r="P520" i="15"/>
  <c r="R520" i="15" s="1"/>
  <c r="P519" i="15"/>
  <c r="R519" i="15" s="1"/>
  <c r="O518" i="15"/>
  <c r="P517" i="15"/>
  <c r="O516" i="15"/>
  <c r="P515" i="15"/>
  <c r="O514" i="15"/>
  <c r="P510" i="15"/>
  <c r="O509" i="15"/>
  <c r="P508" i="15"/>
  <c r="O507" i="15"/>
  <c r="P506" i="15"/>
  <c r="O505" i="15"/>
  <c r="O503" i="15"/>
  <c r="P502" i="15"/>
  <c r="R502" i="15" s="1"/>
  <c r="P501" i="15"/>
  <c r="R501" i="15" s="1"/>
  <c r="P500" i="15"/>
  <c r="R500" i="15" s="1"/>
  <c r="O499" i="15"/>
  <c r="P497" i="15"/>
  <c r="O496" i="15"/>
  <c r="P495" i="15"/>
  <c r="R495" i="15" s="1"/>
  <c r="P494" i="15"/>
  <c r="R494" i="15" s="1"/>
  <c r="P493" i="15"/>
  <c r="R493" i="15" s="1"/>
  <c r="O492" i="15"/>
  <c r="P490" i="15"/>
  <c r="O489" i="15"/>
  <c r="P488" i="15"/>
  <c r="O487" i="15"/>
  <c r="P486" i="15"/>
  <c r="O485" i="15"/>
  <c r="P484" i="15"/>
  <c r="O483" i="15"/>
  <c r="P482" i="15"/>
  <c r="R482" i="15" s="1"/>
  <c r="P481" i="15"/>
  <c r="R481" i="15" s="1"/>
  <c r="O480" i="15"/>
  <c r="P479" i="15"/>
  <c r="R479" i="15" s="1"/>
  <c r="P478" i="15"/>
  <c r="R478" i="15" s="1"/>
  <c r="O477" i="15"/>
  <c r="P476" i="15"/>
  <c r="O475" i="15"/>
  <c r="P474" i="15"/>
  <c r="O473" i="15"/>
  <c r="P472" i="15"/>
  <c r="O471" i="15"/>
  <c r="P470" i="15"/>
  <c r="O469" i="15"/>
  <c r="P468" i="15"/>
  <c r="O467" i="15"/>
  <c r="P464" i="15"/>
  <c r="R464" i="15" s="1"/>
  <c r="R463" i="15" s="1"/>
  <c r="O463" i="15"/>
  <c r="P462" i="15"/>
  <c r="O461" i="15"/>
  <c r="O459" i="15"/>
  <c r="P458" i="15"/>
  <c r="R458" i="15" s="1"/>
  <c r="P457" i="15"/>
  <c r="R457" i="15" s="1"/>
  <c r="P456" i="15"/>
  <c r="R456" i="15" s="1"/>
  <c r="P455" i="15"/>
  <c r="R455" i="15" s="1"/>
  <c r="O454" i="15"/>
  <c r="O449" i="15"/>
  <c r="O448" i="15" s="1"/>
  <c r="O447" i="15" s="1"/>
  <c r="P445" i="15"/>
  <c r="O444" i="15"/>
  <c r="O443" i="15" s="1"/>
  <c r="O442" i="15" s="1"/>
  <c r="P441" i="15"/>
  <c r="O440" i="15"/>
  <c r="P439" i="15"/>
  <c r="O438" i="15"/>
  <c r="P437" i="15"/>
  <c r="O436" i="15"/>
  <c r="P434" i="15"/>
  <c r="O433" i="15"/>
  <c r="P432" i="15"/>
  <c r="O431" i="15"/>
  <c r="P430" i="15"/>
  <c r="O429" i="15"/>
  <c r="P428" i="15"/>
  <c r="O427" i="15"/>
  <c r="O423" i="15"/>
  <c r="O421" i="15"/>
  <c r="P420" i="15"/>
  <c r="O419" i="15"/>
  <c r="P415" i="15"/>
  <c r="O414" i="15"/>
  <c r="O413" i="15" s="1"/>
  <c r="O412" i="15" s="1"/>
  <c r="P411" i="15"/>
  <c r="O410" i="15"/>
  <c r="O409" i="15" s="1"/>
  <c r="O408" i="15" s="1"/>
  <c r="P407" i="15"/>
  <c r="O406" i="15"/>
  <c r="P405" i="15"/>
  <c r="O404" i="15"/>
  <c r="O400" i="15"/>
  <c r="P399" i="15"/>
  <c r="O398" i="15"/>
  <c r="P397" i="15"/>
  <c r="R397" i="15" s="1"/>
  <c r="P396" i="15"/>
  <c r="R396" i="15" s="1"/>
  <c r="O395" i="15"/>
  <c r="P391" i="15"/>
  <c r="O390" i="15"/>
  <c r="O388" i="15"/>
  <c r="P387" i="15"/>
  <c r="R387" i="15" s="1"/>
  <c r="P386" i="15"/>
  <c r="R386" i="15" s="1"/>
  <c r="O385" i="15"/>
  <c r="P379" i="15"/>
  <c r="O378" i="15"/>
  <c r="P377" i="15"/>
  <c r="O376" i="15"/>
  <c r="P375" i="15"/>
  <c r="R375" i="15" s="1"/>
  <c r="P374" i="15"/>
  <c r="R374" i="15" s="1"/>
  <c r="P373" i="15"/>
  <c r="R373" i="15" s="1"/>
  <c r="O372" i="15"/>
  <c r="P370" i="15"/>
  <c r="O369" i="15"/>
  <c r="P366" i="15"/>
  <c r="O365" i="15"/>
  <c r="P364" i="15"/>
  <c r="O363" i="15"/>
  <c r="O358" i="15"/>
  <c r="P356" i="15"/>
  <c r="O355" i="15"/>
  <c r="P353" i="15"/>
  <c r="O352" i="15"/>
  <c r="O350" i="15"/>
  <c r="P347" i="15"/>
  <c r="R347" i="15" s="1"/>
  <c r="P346" i="15"/>
  <c r="R346" i="15" s="1"/>
  <c r="O345" i="15"/>
  <c r="O344" i="15" s="1"/>
  <c r="P342" i="15"/>
  <c r="O341" i="15"/>
  <c r="O340" i="15" s="1"/>
  <c r="O339" i="15" s="1"/>
  <c r="P338" i="15"/>
  <c r="O337" i="15"/>
  <c r="P335" i="15"/>
  <c r="O335" i="15"/>
  <c r="P334" i="15"/>
  <c r="O333" i="15"/>
  <c r="P331" i="15"/>
  <c r="R331" i="15" s="1"/>
  <c r="P330" i="15"/>
  <c r="P328" i="15"/>
  <c r="R328" i="15" s="1"/>
  <c r="O326" i="15"/>
  <c r="P325" i="15"/>
  <c r="R325" i="15" s="1"/>
  <c r="P324" i="15"/>
  <c r="R324" i="15" s="1"/>
  <c r="P323" i="15"/>
  <c r="R323" i="15" s="1"/>
  <c r="O322" i="15"/>
  <c r="P319" i="15"/>
  <c r="O318" i="15"/>
  <c r="P317" i="15"/>
  <c r="R317" i="15" s="1"/>
  <c r="R315" i="15" s="1"/>
  <c r="O315" i="15"/>
  <c r="P314" i="15"/>
  <c r="O313" i="15"/>
  <c r="P307" i="15"/>
  <c r="O306" i="15"/>
  <c r="P305" i="15"/>
  <c r="O304" i="15"/>
  <c r="P301" i="15"/>
  <c r="P299" i="15" s="1"/>
  <c r="P298" i="15" s="1"/>
  <c r="P295" i="15"/>
  <c r="R295" i="15" s="1"/>
  <c r="P294" i="15"/>
  <c r="O293" i="15"/>
  <c r="O292" i="15" s="1"/>
  <c r="P290" i="15"/>
  <c r="O289" i="15"/>
  <c r="O287" i="15"/>
  <c r="O285" i="15"/>
  <c r="O283" i="15"/>
  <c r="P281" i="15"/>
  <c r="O280" i="15"/>
  <c r="P279" i="15"/>
  <c r="O278" i="15"/>
  <c r="O271" i="15"/>
  <c r="O269" i="15"/>
  <c r="P268" i="15"/>
  <c r="O267" i="15"/>
  <c r="O265" i="15"/>
  <c r="O263" i="15"/>
  <c r="P261" i="15"/>
  <c r="O260" i="15"/>
  <c r="P259" i="15"/>
  <c r="O258" i="15"/>
  <c r="P256" i="15"/>
  <c r="O255" i="15"/>
  <c r="O253" i="15"/>
  <c r="P249" i="15"/>
  <c r="O248" i="15"/>
  <c r="P247" i="15"/>
  <c r="R247" i="15" s="1"/>
  <c r="P246" i="15"/>
  <c r="R246" i="15" s="1"/>
  <c r="P245" i="15"/>
  <c r="R245" i="15" s="1"/>
  <c r="O244" i="15"/>
  <c r="O243" i="15" s="1"/>
  <c r="O242" i="15" s="1"/>
  <c r="P241" i="15"/>
  <c r="O240" i="15"/>
  <c r="O239" i="15" s="1"/>
  <c r="P238" i="15"/>
  <c r="O237" i="15"/>
  <c r="O236" i="15" s="1"/>
  <c r="P234" i="15"/>
  <c r="O233" i="15"/>
  <c r="O232" i="15" s="1"/>
  <c r="P231" i="15"/>
  <c r="O230" i="15"/>
  <c r="O229" i="15" s="1"/>
  <c r="P227" i="15"/>
  <c r="O226" i="15"/>
  <c r="O225" i="15" s="1"/>
  <c r="O224" i="15" s="1"/>
  <c r="P222" i="15"/>
  <c r="R222" i="15" s="1"/>
  <c r="P221" i="15"/>
  <c r="R221" i="15" s="1"/>
  <c r="P220" i="15"/>
  <c r="R220" i="15" s="1"/>
  <c r="O219" i="15"/>
  <c r="O218" i="15" s="1"/>
  <c r="O217" i="15" s="1"/>
  <c r="P216" i="15"/>
  <c r="O215" i="15"/>
  <c r="O214" i="15" s="1"/>
  <c r="P213" i="15"/>
  <c r="O212" i="15"/>
  <c r="P211" i="15"/>
  <c r="O210" i="15"/>
  <c r="P209" i="15"/>
  <c r="O208" i="15"/>
  <c r="P205" i="15"/>
  <c r="O204" i="15"/>
  <c r="P203" i="15"/>
  <c r="O202" i="15"/>
  <c r="P201" i="15"/>
  <c r="O200" i="15"/>
  <c r="P199" i="15"/>
  <c r="R199" i="15" s="1"/>
  <c r="P198" i="15"/>
  <c r="R198" i="15" s="1"/>
  <c r="O197" i="15"/>
  <c r="P195" i="15"/>
  <c r="O194" i="15"/>
  <c r="O193" i="15" s="1"/>
  <c r="P191" i="15"/>
  <c r="O190" i="15"/>
  <c r="O189" i="15" s="1"/>
  <c r="P186" i="15"/>
  <c r="O185" i="15"/>
  <c r="O184" i="15" s="1"/>
  <c r="P180" i="15"/>
  <c r="O180" i="15"/>
  <c r="P179" i="15"/>
  <c r="R179" i="15" s="1"/>
  <c r="O177" i="15"/>
  <c r="O176" i="15" s="1"/>
  <c r="P175" i="15"/>
  <c r="O174" i="15"/>
  <c r="P173" i="15"/>
  <c r="O172" i="15"/>
  <c r="O170" i="15"/>
  <c r="O168" i="15"/>
  <c r="P167" i="15"/>
  <c r="O166" i="15"/>
  <c r="P165" i="15"/>
  <c r="O164" i="15"/>
  <c r="P163" i="15"/>
  <c r="O162" i="15"/>
  <c r="P161" i="15"/>
  <c r="R161" i="15" s="1"/>
  <c r="O159" i="15"/>
  <c r="P158" i="15"/>
  <c r="R158" i="15" s="1"/>
  <c r="P157" i="15"/>
  <c r="O156" i="15"/>
  <c r="P152" i="15"/>
  <c r="P150" i="15"/>
  <c r="P148" i="15"/>
  <c r="O147" i="15"/>
  <c r="P146" i="15"/>
  <c r="O145" i="15"/>
  <c r="O143" i="15"/>
  <c r="P142" i="15"/>
  <c r="O141" i="15"/>
  <c r="P140" i="15"/>
  <c r="O139" i="15"/>
  <c r="P138" i="15"/>
  <c r="O137" i="15"/>
  <c r="P136" i="15"/>
  <c r="O135" i="15"/>
  <c r="P134" i="15"/>
  <c r="R134" i="15" s="1"/>
  <c r="P133" i="15"/>
  <c r="R133" i="15" s="1"/>
  <c r="P132" i="15"/>
  <c r="R132" i="15" s="1"/>
  <c r="O131" i="15"/>
  <c r="P128" i="15"/>
  <c r="O127" i="15"/>
  <c r="O126" i="15" s="1"/>
  <c r="O125" i="15" s="1"/>
  <c r="P124" i="15"/>
  <c r="O123" i="15"/>
  <c r="P122" i="15"/>
  <c r="O121" i="15"/>
  <c r="P120" i="15"/>
  <c r="O119" i="15"/>
  <c r="P116" i="15"/>
  <c r="O115" i="15"/>
  <c r="P114" i="15"/>
  <c r="R114" i="15" s="1"/>
  <c r="P113" i="15"/>
  <c r="R113" i="15" s="1"/>
  <c r="O111" i="15"/>
  <c r="P108" i="15"/>
  <c r="O107" i="15"/>
  <c r="P106" i="15"/>
  <c r="O105" i="15"/>
  <c r="P104" i="15"/>
  <c r="O103" i="15"/>
  <c r="P102" i="15"/>
  <c r="O101" i="15"/>
  <c r="O99" i="15"/>
  <c r="P98" i="15"/>
  <c r="O97" i="15"/>
  <c r="P93" i="15"/>
  <c r="O92" i="15"/>
  <c r="O91" i="15" s="1"/>
  <c r="P90" i="15"/>
  <c r="O89" i="15"/>
  <c r="P88" i="15"/>
  <c r="O87" i="15"/>
  <c r="P86" i="15"/>
  <c r="O85" i="15"/>
  <c r="P84" i="15"/>
  <c r="O83" i="15"/>
  <c r="P82" i="15"/>
  <c r="R82" i="15" s="1"/>
  <c r="P81" i="15"/>
  <c r="R81" i="15" s="1"/>
  <c r="O80" i="15"/>
  <c r="P79" i="15"/>
  <c r="R79" i="15" s="1"/>
  <c r="P78" i="15"/>
  <c r="R78" i="15" s="1"/>
  <c r="O74" i="15"/>
  <c r="P73" i="15"/>
  <c r="R73" i="15" s="1"/>
  <c r="P72" i="15"/>
  <c r="R72" i="15" s="1"/>
  <c r="P71" i="15"/>
  <c r="R71" i="15" s="1"/>
  <c r="O70" i="15"/>
  <c r="O68" i="15"/>
  <c r="P67" i="15"/>
  <c r="O66" i="15"/>
  <c r="O64" i="15"/>
  <c r="P62" i="15"/>
  <c r="O61" i="15"/>
  <c r="P60" i="15"/>
  <c r="O59" i="15"/>
  <c r="P58" i="15"/>
  <c r="O57" i="15"/>
  <c r="P56" i="15"/>
  <c r="O55" i="15"/>
  <c r="P54" i="15"/>
  <c r="R54" i="15" s="1"/>
  <c r="P53" i="15"/>
  <c r="R53" i="15" s="1"/>
  <c r="O52" i="15"/>
  <c r="O48" i="15"/>
  <c r="O45" i="15" s="1"/>
  <c r="P41" i="15"/>
  <c r="O40" i="15"/>
  <c r="P39" i="15"/>
  <c r="O38" i="15"/>
  <c r="P37" i="15"/>
  <c r="R37" i="15" s="1"/>
  <c r="P36" i="15"/>
  <c r="R36" i="15" s="1"/>
  <c r="P35" i="15"/>
  <c r="R35" i="15" s="1"/>
  <c r="O34" i="15"/>
  <c r="O31" i="15"/>
  <c r="O23" i="15"/>
  <c r="P22" i="15"/>
  <c r="O21" i="15"/>
  <c r="P20" i="15"/>
  <c r="O19" i="15"/>
  <c r="P18" i="15"/>
  <c r="O17" i="15"/>
  <c r="P16" i="15"/>
  <c r="O15" i="15"/>
  <c r="J539" i="15"/>
  <c r="J537" i="15"/>
  <c r="K536" i="15"/>
  <c r="K534" i="15"/>
  <c r="M534" i="15" s="1"/>
  <c r="K532" i="15"/>
  <c r="K530" i="15"/>
  <c r="J529" i="15"/>
  <c r="K528" i="15"/>
  <c r="J527" i="15"/>
  <c r="J524" i="15"/>
  <c r="K523" i="15"/>
  <c r="M523" i="15" s="1"/>
  <c r="K522" i="15"/>
  <c r="M522" i="15" s="1"/>
  <c r="J521" i="15"/>
  <c r="K520" i="15"/>
  <c r="M520" i="15" s="1"/>
  <c r="K519" i="15"/>
  <c r="M519" i="15" s="1"/>
  <c r="J518" i="15"/>
  <c r="K517" i="15"/>
  <c r="J516" i="15"/>
  <c r="K515" i="15"/>
  <c r="J514" i="15"/>
  <c r="K510" i="15"/>
  <c r="J509" i="15"/>
  <c r="K508" i="15"/>
  <c r="J507" i="15"/>
  <c r="K506" i="15"/>
  <c r="J505" i="15"/>
  <c r="J503" i="15"/>
  <c r="K502" i="15"/>
  <c r="M502" i="15" s="1"/>
  <c r="K501" i="15"/>
  <c r="M501" i="15" s="1"/>
  <c r="K500" i="15"/>
  <c r="M500" i="15" s="1"/>
  <c r="J499" i="15"/>
  <c r="K497" i="15"/>
  <c r="J496" i="15"/>
  <c r="K495" i="15"/>
  <c r="M495" i="15" s="1"/>
  <c r="K494" i="15"/>
  <c r="M494" i="15" s="1"/>
  <c r="K493" i="15"/>
  <c r="M493" i="15" s="1"/>
  <c r="J492" i="15"/>
  <c r="K490" i="15"/>
  <c r="J489" i="15"/>
  <c r="K488" i="15"/>
  <c r="J487" i="15"/>
  <c r="K486" i="15"/>
  <c r="J485" i="15"/>
  <c r="K484" i="15"/>
  <c r="J483" i="15"/>
  <c r="K482" i="15"/>
  <c r="M482" i="15" s="1"/>
  <c r="K481" i="15"/>
  <c r="M481" i="15" s="1"/>
  <c r="J480" i="15"/>
  <c r="K479" i="15"/>
  <c r="M479" i="15" s="1"/>
  <c r="K478" i="15"/>
  <c r="M478" i="15" s="1"/>
  <c r="J477" i="15"/>
  <c r="K476" i="15"/>
  <c r="J475" i="15"/>
  <c r="K474" i="15"/>
  <c r="J473" i="15"/>
  <c r="K472" i="15"/>
  <c r="J471" i="15"/>
  <c r="K470" i="15"/>
  <c r="J469" i="15"/>
  <c r="K468" i="15"/>
  <c r="J467" i="15"/>
  <c r="K464" i="15"/>
  <c r="M464" i="15" s="1"/>
  <c r="M463" i="15" s="1"/>
  <c r="J463" i="15"/>
  <c r="K462" i="15"/>
  <c r="J461" i="15"/>
  <c r="J459" i="15"/>
  <c r="K458" i="15"/>
  <c r="M458" i="15" s="1"/>
  <c r="K457" i="15"/>
  <c r="M457" i="15" s="1"/>
  <c r="K456" i="15"/>
  <c r="M456" i="15" s="1"/>
  <c r="K455" i="15"/>
  <c r="M455" i="15" s="1"/>
  <c r="J454" i="15"/>
  <c r="J449" i="15"/>
  <c r="J448" i="15" s="1"/>
  <c r="J447" i="15" s="1"/>
  <c r="K445" i="15"/>
  <c r="J444" i="15"/>
  <c r="J443" i="15" s="1"/>
  <c r="J442" i="15" s="1"/>
  <c r="K441" i="15"/>
  <c r="J440" i="15"/>
  <c r="K439" i="15"/>
  <c r="J438" i="15"/>
  <c r="K437" i="15"/>
  <c r="J436" i="15"/>
  <c r="K434" i="15"/>
  <c r="J433" i="15"/>
  <c r="K432" i="15"/>
  <c r="J431" i="15"/>
  <c r="K430" i="15"/>
  <c r="J429" i="15"/>
  <c r="K428" i="15"/>
  <c r="J427" i="15"/>
  <c r="K424" i="15"/>
  <c r="J423" i="15"/>
  <c r="K422" i="15"/>
  <c r="M422" i="15" s="1"/>
  <c r="M421" i="15" s="1"/>
  <c r="J421" i="15"/>
  <c r="K420" i="15"/>
  <c r="J419" i="15"/>
  <c r="K415" i="15"/>
  <c r="J414" i="15"/>
  <c r="J413" i="15" s="1"/>
  <c r="J412" i="15" s="1"/>
  <c r="K411" i="15"/>
  <c r="J410" i="15"/>
  <c r="J409" i="15" s="1"/>
  <c r="J408" i="15" s="1"/>
  <c r="K407" i="15"/>
  <c r="J406" i="15"/>
  <c r="K405" i="15"/>
  <c r="J404" i="15"/>
  <c r="J400" i="15"/>
  <c r="K399" i="15"/>
  <c r="J398" i="15"/>
  <c r="K397" i="15"/>
  <c r="M397" i="15" s="1"/>
  <c r="K396" i="15"/>
  <c r="M396" i="15" s="1"/>
  <c r="J395" i="15"/>
  <c r="K391" i="15"/>
  <c r="J390" i="15"/>
  <c r="J388" i="15"/>
  <c r="K387" i="15"/>
  <c r="M387" i="15" s="1"/>
  <c r="K386" i="15"/>
  <c r="M386" i="15" s="1"/>
  <c r="J385" i="15"/>
  <c r="K379" i="15"/>
  <c r="J378" i="15"/>
  <c r="K377" i="15"/>
  <c r="J376" i="15"/>
  <c r="K375" i="15"/>
  <c r="M375" i="15" s="1"/>
  <c r="K374" i="15"/>
  <c r="M374" i="15" s="1"/>
  <c r="K373" i="15"/>
  <c r="M373" i="15" s="1"/>
  <c r="J372" i="15"/>
  <c r="K370" i="15"/>
  <c r="J369" i="15"/>
  <c r="K366" i="15"/>
  <c r="J365" i="15"/>
  <c r="K364" i="15"/>
  <c r="J363" i="15"/>
  <c r="K359" i="15"/>
  <c r="J358" i="15"/>
  <c r="K356" i="15"/>
  <c r="M356" i="15" s="1"/>
  <c r="J355" i="15"/>
  <c r="K353" i="15"/>
  <c r="J352" i="15"/>
  <c r="J350" i="15"/>
  <c r="K347" i="15"/>
  <c r="M347" i="15" s="1"/>
  <c r="K346" i="15"/>
  <c r="M346" i="15" s="1"/>
  <c r="J345" i="15"/>
  <c r="K342" i="15"/>
  <c r="J341" i="15"/>
  <c r="J340" i="15" s="1"/>
  <c r="J339" i="15" s="1"/>
  <c r="K338" i="15"/>
  <c r="M338" i="15" s="1"/>
  <c r="M337" i="15" s="1"/>
  <c r="J337" i="15"/>
  <c r="K335" i="15"/>
  <c r="J335" i="15"/>
  <c r="K334" i="15"/>
  <c r="J333" i="15"/>
  <c r="K331" i="15"/>
  <c r="M331" i="15" s="1"/>
  <c r="K330" i="15"/>
  <c r="K328" i="15"/>
  <c r="M328" i="15" s="1"/>
  <c r="J326" i="15"/>
  <c r="K325" i="15"/>
  <c r="M325" i="15" s="1"/>
  <c r="K324" i="15"/>
  <c r="M324" i="15" s="1"/>
  <c r="K323" i="15"/>
  <c r="M323" i="15" s="1"/>
  <c r="J322" i="15"/>
  <c r="K319" i="15"/>
  <c r="J318" i="15"/>
  <c r="K317" i="15"/>
  <c r="M317" i="15" s="1"/>
  <c r="M315" i="15" s="1"/>
  <c r="J315" i="15"/>
  <c r="K314" i="15"/>
  <c r="J313" i="15"/>
  <c r="K307" i="15"/>
  <c r="J306" i="15"/>
  <c r="K305" i="15"/>
  <c r="J304" i="15"/>
  <c r="K301" i="15"/>
  <c r="K299" i="15" s="1"/>
  <c r="K298" i="15" s="1"/>
  <c r="K295" i="15"/>
  <c r="M295" i="15" s="1"/>
  <c r="K294" i="15"/>
  <c r="M294" i="15" s="1"/>
  <c r="J293" i="15"/>
  <c r="J292" i="15" s="1"/>
  <c r="K290" i="15"/>
  <c r="J289" i="15"/>
  <c r="J287" i="15"/>
  <c r="J285" i="15"/>
  <c r="J283" i="15"/>
  <c r="K281" i="15"/>
  <c r="J280" i="15"/>
  <c r="K279" i="15"/>
  <c r="J278" i="15"/>
  <c r="J271" i="15"/>
  <c r="J269" i="15"/>
  <c r="K268" i="15"/>
  <c r="J267" i="15"/>
  <c r="J265" i="15"/>
  <c r="J263" i="15"/>
  <c r="K261" i="15"/>
  <c r="J260" i="15"/>
  <c r="K259" i="15"/>
  <c r="J258" i="15"/>
  <c r="K256" i="15"/>
  <c r="J255" i="15"/>
  <c r="J253" i="15"/>
  <c r="K249" i="15"/>
  <c r="J248" i="15"/>
  <c r="K247" i="15"/>
  <c r="M247" i="15" s="1"/>
  <c r="K246" i="15"/>
  <c r="M246" i="15" s="1"/>
  <c r="K245" i="15"/>
  <c r="M245" i="15" s="1"/>
  <c r="J244" i="15"/>
  <c r="J243" i="15" s="1"/>
  <c r="J242" i="15" s="1"/>
  <c r="K241" i="15"/>
  <c r="J240" i="15"/>
  <c r="J239" i="15" s="1"/>
  <c r="K238" i="15"/>
  <c r="J237" i="15"/>
  <c r="J236" i="15" s="1"/>
  <c r="K234" i="15"/>
  <c r="J233" i="15"/>
  <c r="J232" i="15" s="1"/>
  <c r="K231" i="15"/>
  <c r="J230" i="15"/>
  <c r="J229" i="15" s="1"/>
  <c r="K227" i="15"/>
  <c r="J226" i="15"/>
  <c r="J225" i="15" s="1"/>
  <c r="J224" i="15" s="1"/>
  <c r="K222" i="15"/>
  <c r="M222" i="15" s="1"/>
  <c r="K221" i="15"/>
  <c r="M221" i="15" s="1"/>
  <c r="K220" i="15"/>
  <c r="M220" i="15" s="1"/>
  <c r="J219" i="15"/>
  <c r="J218" i="15" s="1"/>
  <c r="J217" i="15" s="1"/>
  <c r="K216" i="15"/>
  <c r="J215" i="15"/>
  <c r="J214" i="15" s="1"/>
  <c r="K213" i="15"/>
  <c r="J212" i="15"/>
  <c r="K211" i="15"/>
  <c r="J210" i="15"/>
  <c r="K209" i="15"/>
  <c r="J208" i="15"/>
  <c r="K205" i="15"/>
  <c r="J204" i="15"/>
  <c r="K203" i="15"/>
  <c r="J202" i="15"/>
  <c r="K201" i="15"/>
  <c r="J200" i="15"/>
  <c r="K199" i="15"/>
  <c r="M199" i="15" s="1"/>
  <c r="K198" i="15"/>
  <c r="M198" i="15" s="1"/>
  <c r="J197" i="15"/>
  <c r="K195" i="15"/>
  <c r="J194" i="15"/>
  <c r="J193" i="15" s="1"/>
  <c r="K191" i="15"/>
  <c r="J190" i="15"/>
  <c r="J189" i="15" s="1"/>
  <c r="K186" i="15"/>
  <c r="J185" i="15"/>
  <c r="J184" i="15" s="1"/>
  <c r="K180" i="15"/>
  <c r="J180" i="15"/>
  <c r="K179" i="15"/>
  <c r="M179" i="15" s="1"/>
  <c r="J177" i="15"/>
  <c r="J176" i="15" s="1"/>
  <c r="K175" i="15"/>
  <c r="J174" i="15"/>
  <c r="K173" i="15"/>
  <c r="J172" i="15"/>
  <c r="J170" i="15"/>
  <c r="J168" i="15"/>
  <c r="K167" i="15"/>
  <c r="J166" i="15"/>
  <c r="K165" i="15"/>
  <c r="M165" i="15" s="1"/>
  <c r="M164" i="15" s="1"/>
  <c r="J164" i="15"/>
  <c r="K163" i="15"/>
  <c r="J162" i="15"/>
  <c r="K161" i="15"/>
  <c r="M161" i="15" s="1"/>
  <c r="J159" i="15"/>
  <c r="K158" i="15"/>
  <c r="M158" i="15" s="1"/>
  <c r="K157" i="15"/>
  <c r="M157" i="15" s="1"/>
  <c r="J156" i="15"/>
  <c r="K152" i="15"/>
  <c r="J151" i="15"/>
  <c r="K150" i="15"/>
  <c r="J149" i="15"/>
  <c r="K148" i="15"/>
  <c r="J147" i="15"/>
  <c r="K146" i="15"/>
  <c r="J145" i="15"/>
  <c r="J143" i="15"/>
  <c r="K142" i="15"/>
  <c r="J141" i="15"/>
  <c r="K140" i="15"/>
  <c r="M140" i="15" s="1"/>
  <c r="M139" i="15" s="1"/>
  <c r="J139" i="15"/>
  <c r="K138" i="15"/>
  <c r="J137" i="15"/>
  <c r="K136" i="15"/>
  <c r="J135" i="15"/>
  <c r="K134" i="15"/>
  <c r="M134" i="15" s="1"/>
  <c r="K133" i="15"/>
  <c r="M133" i="15" s="1"/>
  <c r="K132" i="15"/>
  <c r="M132" i="15" s="1"/>
  <c r="J131" i="15"/>
  <c r="K128" i="15"/>
  <c r="J127" i="15"/>
  <c r="J126" i="15" s="1"/>
  <c r="J125" i="15" s="1"/>
  <c r="K124" i="15"/>
  <c r="J123" i="15"/>
  <c r="K122" i="15"/>
  <c r="J121" i="15"/>
  <c r="K120" i="15"/>
  <c r="J119" i="15"/>
  <c r="K116" i="15"/>
  <c r="J115" i="15"/>
  <c r="K114" i="15"/>
  <c r="M114" i="15" s="1"/>
  <c r="K113" i="15"/>
  <c r="M113" i="15" s="1"/>
  <c r="J111" i="15"/>
  <c r="K108" i="15"/>
  <c r="J107" i="15"/>
  <c r="K106" i="15"/>
  <c r="J105" i="15"/>
  <c r="K104" i="15"/>
  <c r="J103" i="15"/>
  <c r="K102" i="15"/>
  <c r="J101" i="15"/>
  <c r="J99" i="15"/>
  <c r="K98" i="15"/>
  <c r="J97" i="15"/>
  <c r="K93" i="15"/>
  <c r="J92" i="15"/>
  <c r="J91" i="15" s="1"/>
  <c r="K90" i="15"/>
  <c r="J89" i="15"/>
  <c r="K88" i="15"/>
  <c r="J87" i="15"/>
  <c r="K86" i="15"/>
  <c r="J85" i="15"/>
  <c r="K84" i="15"/>
  <c r="J83" i="15"/>
  <c r="K82" i="15"/>
  <c r="M82" i="15" s="1"/>
  <c r="K81" i="15"/>
  <c r="M81" i="15" s="1"/>
  <c r="J80" i="15"/>
  <c r="K79" i="15"/>
  <c r="M79" i="15" s="1"/>
  <c r="K78" i="15"/>
  <c r="M78" i="15" s="1"/>
  <c r="J74" i="15"/>
  <c r="K73" i="15"/>
  <c r="M73" i="15" s="1"/>
  <c r="K72" i="15"/>
  <c r="M72" i="15" s="1"/>
  <c r="K71" i="15"/>
  <c r="M71" i="15" s="1"/>
  <c r="J70" i="15"/>
  <c r="J68" i="15"/>
  <c r="K67" i="15"/>
  <c r="J66" i="15"/>
  <c r="J64" i="15"/>
  <c r="K62" i="15"/>
  <c r="J61" i="15"/>
  <c r="K60" i="15"/>
  <c r="J59" i="15"/>
  <c r="K58" i="15"/>
  <c r="J57" i="15"/>
  <c r="K56" i="15"/>
  <c r="J55" i="15"/>
  <c r="K54" i="15"/>
  <c r="M54" i="15" s="1"/>
  <c r="K53" i="15"/>
  <c r="M53" i="15" s="1"/>
  <c r="J52" i="15"/>
  <c r="J48" i="15"/>
  <c r="J45" i="15" s="1"/>
  <c r="K41" i="15"/>
  <c r="J40" i="15"/>
  <c r="K39" i="15"/>
  <c r="J38" i="15"/>
  <c r="K37" i="15"/>
  <c r="M37" i="15" s="1"/>
  <c r="K36" i="15"/>
  <c r="M36" i="15" s="1"/>
  <c r="K35" i="15"/>
  <c r="M35" i="15" s="1"/>
  <c r="J34" i="15"/>
  <c r="J31" i="15"/>
  <c r="J23" i="15"/>
  <c r="K22" i="15"/>
  <c r="J21" i="15"/>
  <c r="K20" i="15"/>
  <c r="J19" i="15"/>
  <c r="K18" i="15"/>
  <c r="J17" i="15"/>
  <c r="K16" i="15"/>
  <c r="J15" i="15"/>
  <c r="F540" i="15"/>
  <c r="F538" i="15"/>
  <c r="F534" i="15"/>
  <c r="H534" i="15" s="1"/>
  <c r="F530" i="15"/>
  <c r="F528" i="15"/>
  <c r="F523" i="15"/>
  <c r="H523" i="15" s="1"/>
  <c r="F522" i="15"/>
  <c r="H522" i="15" s="1"/>
  <c r="F520" i="15"/>
  <c r="H520" i="15" s="1"/>
  <c r="F519" i="15"/>
  <c r="H519" i="15" s="1"/>
  <c r="F517" i="15"/>
  <c r="F515" i="15"/>
  <c r="F510" i="15"/>
  <c r="F508" i="15"/>
  <c r="F506" i="15"/>
  <c r="H506" i="15" s="1"/>
  <c r="H505" i="15" s="1"/>
  <c r="F502" i="15"/>
  <c r="H502" i="15" s="1"/>
  <c r="F500" i="15"/>
  <c r="H500" i="15" s="1"/>
  <c r="F497" i="15"/>
  <c r="H497" i="15" s="1"/>
  <c r="H496" i="15" s="1"/>
  <c r="F495" i="15"/>
  <c r="H495" i="15" s="1"/>
  <c r="F494" i="15"/>
  <c r="H494" i="15" s="1"/>
  <c r="F493" i="15"/>
  <c r="H493" i="15" s="1"/>
  <c r="F490" i="15"/>
  <c r="H490" i="15" s="1"/>
  <c r="H489" i="15" s="1"/>
  <c r="F488" i="15"/>
  <c r="F486" i="15"/>
  <c r="F484" i="15"/>
  <c r="F482" i="15"/>
  <c r="H482" i="15" s="1"/>
  <c r="F481" i="15"/>
  <c r="H481" i="15" s="1"/>
  <c r="F479" i="15"/>
  <c r="H479" i="15" s="1"/>
  <c r="F478" i="15"/>
  <c r="H478" i="15" s="1"/>
  <c r="F476" i="15"/>
  <c r="F474" i="15"/>
  <c r="F472" i="15"/>
  <c r="F470" i="15"/>
  <c r="F468" i="15"/>
  <c r="F464" i="15"/>
  <c r="F462" i="15"/>
  <c r="F458" i="15"/>
  <c r="H458" i="15" s="1"/>
  <c r="F457" i="15"/>
  <c r="H457" i="15" s="1"/>
  <c r="F456" i="15"/>
  <c r="H456" i="15" s="1"/>
  <c r="F455" i="15"/>
  <c r="H455" i="15" s="1"/>
  <c r="F445" i="15"/>
  <c r="F441" i="15"/>
  <c r="F437" i="15"/>
  <c r="F434" i="15"/>
  <c r="F432" i="15"/>
  <c r="F430" i="15"/>
  <c r="H430" i="15" s="1"/>
  <c r="H429" i="15" s="1"/>
  <c r="F428" i="15"/>
  <c r="F424" i="15"/>
  <c r="F422" i="15"/>
  <c r="F420" i="15"/>
  <c r="F415" i="15"/>
  <c r="F411" i="15"/>
  <c r="F407" i="15"/>
  <c r="F405" i="15"/>
  <c r="F401" i="15"/>
  <c r="F399" i="15"/>
  <c r="F397" i="15"/>
  <c r="H397" i="15" s="1"/>
  <c r="F396" i="15"/>
  <c r="H396" i="15" s="1"/>
  <c r="F391" i="15"/>
  <c r="F387" i="15"/>
  <c r="H387" i="15" s="1"/>
  <c r="F386" i="15"/>
  <c r="H386" i="15" s="1"/>
  <c r="F379" i="15"/>
  <c r="H379" i="15" s="1"/>
  <c r="F377" i="15"/>
  <c r="F375" i="15"/>
  <c r="H375" i="15" s="1"/>
  <c r="F374" i="15"/>
  <c r="H374" i="15" s="1"/>
  <c r="F373" i="15"/>
  <c r="H373" i="15" s="1"/>
  <c r="F370" i="15"/>
  <c r="F366" i="15"/>
  <c r="F364" i="15"/>
  <c r="F359" i="15"/>
  <c r="F356" i="15"/>
  <c r="H356" i="15" s="1"/>
  <c r="F353" i="15"/>
  <c r="F347" i="15"/>
  <c r="H347" i="15" s="1"/>
  <c r="F346" i="15"/>
  <c r="H346" i="15" s="1"/>
  <c r="F342" i="15"/>
  <c r="F338" i="15"/>
  <c r="F335" i="15"/>
  <c r="F334" i="15"/>
  <c r="F331" i="15"/>
  <c r="H331" i="15" s="1"/>
  <c r="F330" i="15"/>
  <c r="F328" i="15"/>
  <c r="H328" i="15" s="1"/>
  <c r="F325" i="15"/>
  <c r="H325" i="15" s="1"/>
  <c r="F324" i="15"/>
  <c r="H324" i="15" s="1"/>
  <c r="F323" i="15"/>
  <c r="H323" i="15" s="1"/>
  <c r="F319" i="15"/>
  <c r="F317" i="15"/>
  <c r="H317" i="15" s="1"/>
  <c r="F316" i="15"/>
  <c r="H316" i="15" s="1"/>
  <c r="F314" i="15"/>
  <c r="F307" i="15"/>
  <c r="F305" i="15"/>
  <c r="F301" i="15"/>
  <c r="F299" i="15" s="1"/>
  <c r="F298" i="15" s="1"/>
  <c r="F295" i="15"/>
  <c r="H295" i="15" s="1"/>
  <c r="F294" i="15"/>
  <c r="H294" i="15" s="1"/>
  <c r="F290" i="15"/>
  <c r="F288" i="15"/>
  <c r="F286" i="15"/>
  <c r="F284" i="15"/>
  <c r="F281" i="15"/>
  <c r="H281" i="15" s="1"/>
  <c r="H280" i="15" s="1"/>
  <c r="F279" i="15"/>
  <c r="F272" i="15"/>
  <c r="F270" i="15"/>
  <c r="F268" i="15"/>
  <c r="F264" i="15"/>
  <c r="F261" i="15"/>
  <c r="F259" i="15"/>
  <c r="H259" i="15" s="1"/>
  <c r="H258" i="15" s="1"/>
  <c r="F256" i="15"/>
  <c r="F249" i="15"/>
  <c r="H249" i="15" s="1"/>
  <c r="H248" i="15" s="1"/>
  <c r="F247" i="15"/>
  <c r="H247" i="15" s="1"/>
  <c r="F246" i="15"/>
  <c r="H246" i="15" s="1"/>
  <c r="F245" i="15"/>
  <c r="H245" i="15" s="1"/>
  <c r="F241" i="15"/>
  <c r="F238" i="15"/>
  <c r="F234" i="15"/>
  <c r="F231" i="15"/>
  <c r="F227" i="15"/>
  <c r="F222" i="15"/>
  <c r="H222" i="15" s="1"/>
  <c r="F221" i="15"/>
  <c r="H221" i="15" s="1"/>
  <c r="F220" i="15"/>
  <c r="H220" i="15" s="1"/>
  <c r="F216" i="15"/>
  <c r="H216" i="15" s="1"/>
  <c r="H215" i="15" s="1"/>
  <c r="H214" i="15" s="1"/>
  <c r="F213" i="15"/>
  <c r="F211" i="15"/>
  <c r="F209" i="15"/>
  <c r="F205" i="15"/>
  <c r="F203" i="15"/>
  <c r="F201" i="15"/>
  <c r="F199" i="15"/>
  <c r="H199" i="15" s="1"/>
  <c r="F198" i="15"/>
  <c r="H198" i="15" s="1"/>
  <c r="F195" i="15"/>
  <c r="F191" i="15"/>
  <c r="F186" i="15"/>
  <c r="F182" i="15"/>
  <c r="H182" i="15" s="1"/>
  <c r="H181" i="15" s="1"/>
  <c r="H180" i="15" s="1"/>
  <c r="F179" i="15"/>
  <c r="H179" i="15" s="1"/>
  <c r="F175" i="15"/>
  <c r="F173" i="15"/>
  <c r="F171" i="15"/>
  <c r="F169" i="15"/>
  <c r="F167" i="15"/>
  <c r="F165" i="15"/>
  <c r="F163" i="15"/>
  <c r="F161" i="15"/>
  <c r="H161" i="15" s="1"/>
  <c r="F158" i="15"/>
  <c r="H158" i="15" s="1"/>
  <c r="F157" i="15"/>
  <c r="H157" i="15" s="1"/>
  <c r="F152" i="15"/>
  <c r="H152" i="15" s="1"/>
  <c r="H151" i="15" s="1"/>
  <c r="F150" i="15"/>
  <c r="F148" i="15"/>
  <c r="F146" i="15"/>
  <c r="H146" i="15" s="1"/>
  <c r="H145" i="15" s="1"/>
  <c r="F142" i="15"/>
  <c r="F140" i="15"/>
  <c r="F138" i="15"/>
  <c r="F136" i="15"/>
  <c r="F134" i="15"/>
  <c r="H134" i="15" s="1"/>
  <c r="F133" i="15"/>
  <c r="H133" i="15" s="1"/>
  <c r="F132" i="15"/>
  <c r="H132" i="15" s="1"/>
  <c r="F124" i="15"/>
  <c r="F122" i="15"/>
  <c r="F120" i="15"/>
  <c r="F116" i="15"/>
  <c r="F114" i="15"/>
  <c r="H114" i="15" s="1"/>
  <c r="F108" i="15"/>
  <c r="F106" i="15"/>
  <c r="F104" i="15"/>
  <c r="F102" i="15"/>
  <c r="H102" i="15" s="1"/>
  <c r="H101" i="15" s="1"/>
  <c r="F98" i="15"/>
  <c r="F93" i="15"/>
  <c r="F90" i="15"/>
  <c r="F88" i="15"/>
  <c r="F86" i="15"/>
  <c r="F84" i="15"/>
  <c r="F82" i="15"/>
  <c r="H82" i="15" s="1"/>
  <c r="F81" i="15"/>
  <c r="H81" i="15" s="1"/>
  <c r="F79" i="15"/>
  <c r="H79" i="15" s="1"/>
  <c r="F78" i="15"/>
  <c r="H78" i="15" s="1"/>
  <c r="F73" i="15"/>
  <c r="H73" i="15" s="1"/>
  <c r="F72" i="15"/>
  <c r="H72" i="15" s="1"/>
  <c r="F71" i="15"/>
  <c r="H71" i="15" s="1"/>
  <c r="F69" i="15"/>
  <c r="F67" i="15"/>
  <c r="F62" i="15"/>
  <c r="F60" i="15"/>
  <c r="F58" i="15"/>
  <c r="F56" i="15"/>
  <c r="F54" i="15"/>
  <c r="H54" i="15" s="1"/>
  <c r="F53" i="15"/>
  <c r="H53" i="15" s="1"/>
  <c r="F49" i="15"/>
  <c r="F41" i="15"/>
  <c r="F39" i="15"/>
  <c r="F37" i="15"/>
  <c r="H37" i="15" s="1"/>
  <c r="F36" i="15"/>
  <c r="H36" i="15" s="1"/>
  <c r="F35" i="15"/>
  <c r="H35" i="15" s="1"/>
  <c r="F32" i="15"/>
  <c r="F24" i="15"/>
  <c r="F22" i="15"/>
  <c r="H22" i="15" s="1"/>
  <c r="H21" i="15" s="1"/>
  <c r="F20" i="15"/>
  <c r="F18" i="15"/>
  <c r="F16" i="15"/>
  <c r="H16" i="15" s="1"/>
  <c r="H15" i="15" s="1"/>
  <c r="E529" i="15"/>
  <c r="E527" i="15"/>
  <c r="E524" i="15"/>
  <c r="E521" i="15"/>
  <c r="E518" i="15"/>
  <c r="E516" i="15"/>
  <c r="E514" i="15"/>
  <c r="E509" i="15"/>
  <c r="E507" i="15"/>
  <c r="E505" i="15"/>
  <c r="E503" i="15"/>
  <c r="E499" i="15"/>
  <c r="E496" i="15"/>
  <c r="E492" i="15"/>
  <c r="E489" i="15"/>
  <c r="E487" i="15"/>
  <c r="E485" i="15"/>
  <c r="E483" i="15"/>
  <c r="E480" i="15"/>
  <c r="E477" i="15"/>
  <c r="E475" i="15"/>
  <c r="E473" i="15"/>
  <c r="E471" i="15"/>
  <c r="E469" i="15"/>
  <c r="E467" i="15"/>
  <c r="E463" i="15"/>
  <c r="E461" i="15"/>
  <c r="E459" i="15"/>
  <c r="E454" i="15"/>
  <c r="E449" i="15"/>
  <c r="E448" i="15" s="1"/>
  <c r="E447" i="15" s="1"/>
  <c r="E444" i="15"/>
  <c r="E443" i="15" s="1"/>
  <c r="E442" i="15" s="1"/>
  <c r="E440" i="15"/>
  <c r="E438" i="15"/>
  <c r="E436" i="15"/>
  <c r="E433" i="15"/>
  <c r="E431" i="15"/>
  <c r="E429" i="15"/>
  <c r="E427" i="15"/>
  <c r="E423" i="15"/>
  <c r="E421" i="15"/>
  <c r="E419" i="15"/>
  <c r="E414" i="15"/>
  <c r="E413" i="15" s="1"/>
  <c r="E412" i="15" s="1"/>
  <c r="E410" i="15"/>
  <c r="E409" i="15" s="1"/>
  <c r="E408" i="15" s="1"/>
  <c r="E406" i="15"/>
  <c r="E404" i="15"/>
  <c r="E400" i="15"/>
  <c r="E398" i="15"/>
  <c r="E395" i="15"/>
  <c r="E390" i="15"/>
  <c r="E388" i="15"/>
  <c r="E385" i="15"/>
  <c r="E378" i="15"/>
  <c r="E376" i="15"/>
  <c r="E372" i="15"/>
  <c r="E369" i="15"/>
  <c r="E365" i="15"/>
  <c r="E363" i="15"/>
  <c r="E358" i="15"/>
  <c r="E355" i="15"/>
  <c r="E352" i="15"/>
  <c r="E350" i="15"/>
  <c r="E345" i="15"/>
  <c r="E341" i="15"/>
  <c r="E340" i="15" s="1"/>
  <c r="E339" i="15" s="1"/>
  <c r="E337" i="15"/>
  <c r="E335" i="15"/>
  <c r="E333" i="15"/>
  <c r="E329" i="15"/>
  <c r="E326" i="15"/>
  <c r="E322" i="15"/>
  <c r="E318" i="15"/>
  <c r="E315" i="15"/>
  <c r="E313" i="15"/>
  <c r="E306" i="15"/>
  <c r="E304" i="15"/>
  <c r="E293" i="15"/>
  <c r="E292" i="15" s="1"/>
  <c r="E289" i="15"/>
  <c r="E287" i="15"/>
  <c r="E285" i="15"/>
  <c r="E283" i="15"/>
  <c r="E280" i="15"/>
  <c r="E278" i="15"/>
  <c r="E271" i="15"/>
  <c r="E269" i="15"/>
  <c r="E267" i="15"/>
  <c r="E265" i="15"/>
  <c r="E263" i="15"/>
  <c r="E260" i="15"/>
  <c r="E258" i="15"/>
  <c r="E255" i="15"/>
  <c r="E253" i="15"/>
  <c r="F248" i="15"/>
  <c r="E248" i="15"/>
  <c r="E244" i="15"/>
  <c r="E240" i="15"/>
  <c r="E239" i="15" s="1"/>
  <c r="E237" i="15"/>
  <c r="E236" i="15" s="1"/>
  <c r="E233" i="15"/>
  <c r="E232" i="15" s="1"/>
  <c r="E230" i="15"/>
  <c r="E229" i="15" s="1"/>
  <c r="E226" i="15"/>
  <c r="E225" i="15" s="1"/>
  <c r="E224" i="15" s="1"/>
  <c r="E219" i="15"/>
  <c r="E218" i="15" s="1"/>
  <c r="E217" i="15" s="1"/>
  <c r="E215" i="15"/>
  <c r="E214" i="15" s="1"/>
  <c r="E212" i="15"/>
  <c r="E210" i="15"/>
  <c r="E208" i="15"/>
  <c r="E204" i="15"/>
  <c r="E202" i="15"/>
  <c r="E200" i="15"/>
  <c r="E197" i="15"/>
  <c r="E194" i="15"/>
  <c r="E193" i="15" s="1"/>
  <c r="E190" i="15"/>
  <c r="E189" i="15" s="1"/>
  <c r="E185" i="15"/>
  <c r="E184" i="15" s="1"/>
  <c r="E180" i="15"/>
  <c r="E177" i="15"/>
  <c r="E176" i="15" s="1"/>
  <c r="E174" i="15"/>
  <c r="E172" i="15"/>
  <c r="E170" i="15"/>
  <c r="E168" i="15"/>
  <c r="E166" i="15"/>
  <c r="E164" i="15"/>
  <c r="E162" i="15"/>
  <c r="E159" i="15"/>
  <c r="E156" i="15"/>
  <c r="E147" i="15"/>
  <c r="E145" i="15"/>
  <c r="E143" i="15"/>
  <c r="E141" i="15"/>
  <c r="E139" i="15"/>
  <c r="E137" i="15"/>
  <c r="E135" i="15"/>
  <c r="E131" i="15"/>
  <c r="E127" i="15"/>
  <c r="E126" i="15" s="1"/>
  <c r="E125" i="15" s="1"/>
  <c r="E123" i="15"/>
  <c r="E121" i="15"/>
  <c r="E119" i="15"/>
  <c r="E115" i="15"/>
  <c r="E111" i="15"/>
  <c r="E107" i="15"/>
  <c r="E105" i="15"/>
  <c r="E103" i="15"/>
  <c r="E101" i="15"/>
  <c r="E99" i="15"/>
  <c r="E97" i="15"/>
  <c r="E92" i="15"/>
  <c r="E91" i="15" s="1"/>
  <c r="E89" i="15"/>
  <c r="E87" i="15"/>
  <c r="E85" i="15"/>
  <c r="E83" i="15"/>
  <c r="E80" i="15"/>
  <c r="E74" i="15"/>
  <c r="E70" i="15"/>
  <c r="E68" i="15"/>
  <c r="E66" i="15"/>
  <c r="E64" i="15"/>
  <c r="E61" i="15"/>
  <c r="E59" i="15"/>
  <c r="E57" i="15"/>
  <c r="E55" i="15"/>
  <c r="E52" i="15"/>
  <c r="E48" i="15"/>
  <c r="E45" i="15" s="1"/>
  <c r="E40" i="15"/>
  <c r="E38" i="15"/>
  <c r="E34" i="15"/>
  <c r="E31" i="15"/>
  <c r="E23" i="15"/>
  <c r="E21" i="15"/>
  <c r="E19" i="15"/>
  <c r="E17" i="15"/>
  <c r="E15" i="15"/>
  <c r="R345" i="15" l="1"/>
  <c r="O491" i="15"/>
  <c r="J453" i="15"/>
  <c r="O453" i="15"/>
  <c r="F329" i="15"/>
  <c r="M330" i="15"/>
  <c r="M329" i="15" s="1"/>
  <c r="K329" i="15"/>
  <c r="R142" i="14"/>
  <c r="J344" i="15"/>
  <c r="R330" i="15"/>
  <c r="R329" i="15" s="1"/>
  <c r="P329" i="15"/>
  <c r="P312" i="14"/>
  <c r="P310" i="14" s="1"/>
  <c r="N310" i="14"/>
  <c r="K312" i="14"/>
  <c r="K310" i="14" s="1"/>
  <c r="H310" i="14"/>
  <c r="M142" i="14"/>
  <c r="U312" i="14"/>
  <c r="U310" i="14" s="1"/>
  <c r="S310" i="14"/>
  <c r="R477" i="15"/>
  <c r="R499" i="15"/>
  <c r="R518" i="15"/>
  <c r="J362" i="15"/>
  <c r="O362" i="15"/>
  <c r="O371" i="15"/>
  <c r="M322" i="15"/>
  <c r="R1002" i="14"/>
  <c r="R1001" i="14" s="1"/>
  <c r="R1010" i="14"/>
  <c r="M1010" i="14"/>
  <c r="M928" i="14"/>
  <c r="M927" i="14" s="1"/>
  <c r="M926" i="14" s="1"/>
  <c r="M920" i="14" s="1"/>
  <c r="M919" i="14" s="1"/>
  <c r="R928" i="14"/>
  <c r="M590" i="14"/>
  <c r="M589" i="14" s="1"/>
  <c r="K86" i="14"/>
  <c r="K184" i="14"/>
  <c r="K255" i="14"/>
  <c r="K254" i="14" s="1"/>
  <c r="K253" i="14" s="1"/>
  <c r="K252" i="14" s="1"/>
  <c r="K251" i="14" s="1"/>
  <c r="K545" i="14"/>
  <c r="K544" i="14" s="1"/>
  <c r="K543" i="14" s="1"/>
  <c r="K542" i="14" s="1"/>
  <c r="K541" i="14" s="1"/>
  <c r="K757" i="14"/>
  <c r="P956" i="14"/>
  <c r="P955" i="14" s="1"/>
  <c r="P954" i="14" s="1"/>
  <c r="P953" i="14" s="1"/>
  <c r="P952" i="14" s="1"/>
  <c r="U138" i="14"/>
  <c r="U137" i="14" s="1"/>
  <c r="U136" i="14" s="1"/>
  <c r="K38" i="14"/>
  <c r="K83" i="14"/>
  <c r="K307" i="14"/>
  <c r="K324" i="14"/>
  <c r="K323" i="14" s="1"/>
  <c r="K552" i="14"/>
  <c r="K551" i="14" s="1"/>
  <c r="K550" i="14" s="1"/>
  <c r="K549" i="14" s="1"/>
  <c r="K548" i="14" s="1"/>
  <c r="K576" i="14"/>
  <c r="K575" i="14" s="1"/>
  <c r="K574" i="14" s="1"/>
  <c r="K573" i="14" s="1"/>
  <c r="K572" i="14" s="1"/>
  <c r="K715" i="14"/>
  <c r="K725" i="14"/>
  <c r="K733" i="14"/>
  <c r="K747" i="14"/>
  <c r="K746" i="14" s="1"/>
  <c r="K956" i="14"/>
  <c r="K955" i="14" s="1"/>
  <c r="K954" i="14" s="1"/>
  <c r="K953" i="14" s="1"/>
  <c r="K952" i="14" s="1"/>
  <c r="P38" i="14"/>
  <c r="P83" i="14"/>
  <c r="P124" i="14"/>
  <c r="P138" i="14"/>
  <c r="P137" i="14" s="1"/>
  <c r="P136" i="14" s="1"/>
  <c r="P255" i="14"/>
  <c r="P254" i="14" s="1"/>
  <c r="P253" i="14" s="1"/>
  <c r="P252" i="14" s="1"/>
  <c r="P251" i="14" s="1"/>
  <c r="P552" i="14"/>
  <c r="P551" i="14" s="1"/>
  <c r="P550" i="14" s="1"/>
  <c r="P549" i="14" s="1"/>
  <c r="P548" i="14" s="1"/>
  <c r="P648" i="14"/>
  <c r="P743" i="14"/>
  <c r="P742" i="14" s="1"/>
  <c r="P938" i="14"/>
  <c r="P937" i="14" s="1"/>
  <c r="P984" i="14"/>
  <c r="P983" i="14" s="1"/>
  <c r="P982" i="14" s="1"/>
  <c r="U72" i="14"/>
  <c r="U176" i="14"/>
  <c r="U175" i="14" s="1"/>
  <c r="U174" i="14" s="1"/>
  <c r="U184" i="14"/>
  <c r="U307" i="14"/>
  <c r="U552" i="14"/>
  <c r="U551" i="14" s="1"/>
  <c r="U550" i="14" s="1"/>
  <c r="U549" i="14" s="1"/>
  <c r="U548" i="14" s="1"/>
  <c r="U648" i="14"/>
  <c r="U743" i="14"/>
  <c r="U742" i="14" s="1"/>
  <c r="U966" i="14"/>
  <c r="U978" i="14"/>
  <c r="U989" i="14"/>
  <c r="U988" i="14" s="1"/>
  <c r="U987" i="14" s="1"/>
  <c r="U19" i="14"/>
  <c r="M965" i="14"/>
  <c r="M964" i="14" s="1"/>
  <c r="M963" i="14" s="1"/>
  <c r="M962" i="14" s="1"/>
  <c r="U956" i="14"/>
  <c r="U955" i="14" s="1"/>
  <c r="U954" i="14" s="1"/>
  <c r="U953" i="14" s="1"/>
  <c r="U952" i="14" s="1"/>
  <c r="K191" i="14"/>
  <c r="K190" i="14" s="1"/>
  <c r="K189" i="14" s="1"/>
  <c r="K648" i="14"/>
  <c r="K743" i="14"/>
  <c r="K742" i="14" s="1"/>
  <c r="K938" i="14"/>
  <c r="K937" i="14" s="1"/>
  <c r="K984" i="14"/>
  <c r="K983" i="14" s="1"/>
  <c r="K982" i="14" s="1"/>
  <c r="P184" i="14"/>
  <c r="P307" i="14"/>
  <c r="P545" i="14"/>
  <c r="P544" i="14" s="1"/>
  <c r="P543" i="14" s="1"/>
  <c r="P542" i="14" s="1"/>
  <c r="P541" i="14" s="1"/>
  <c r="P733" i="14"/>
  <c r="P737" i="14"/>
  <c r="P966" i="14"/>
  <c r="P978" i="14"/>
  <c r="U545" i="14"/>
  <c r="U544" i="14" s="1"/>
  <c r="U543" i="14" s="1"/>
  <c r="U542" i="14" s="1"/>
  <c r="U541" i="14" s="1"/>
  <c r="U733" i="14"/>
  <c r="U737" i="14"/>
  <c r="U868" i="14"/>
  <c r="P725" i="14"/>
  <c r="U86" i="14"/>
  <c r="U124" i="14"/>
  <c r="U725" i="14"/>
  <c r="H47" i="14"/>
  <c r="H46" i="14" s="1"/>
  <c r="H45" i="14" s="1"/>
  <c r="K48" i="14"/>
  <c r="K47" i="14" s="1"/>
  <c r="K46" i="14" s="1"/>
  <c r="K45" i="14" s="1"/>
  <c r="H89" i="14"/>
  <c r="K90" i="14"/>
  <c r="K89" i="14" s="1"/>
  <c r="H127" i="14"/>
  <c r="H208" i="14"/>
  <c r="H207" i="14" s="1"/>
  <c r="K209" i="14"/>
  <c r="K208" i="14" s="1"/>
  <c r="K207" i="14" s="1"/>
  <c r="H245" i="14"/>
  <c r="H244" i="14" s="1"/>
  <c r="H243" i="14" s="1"/>
  <c r="K246" i="14"/>
  <c r="K245" i="14" s="1"/>
  <c r="K244" i="14" s="1"/>
  <c r="K243" i="14" s="1"/>
  <c r="H369" i="14"/>
  <c r="K370" i="14"/>
  <c r="K369" i="14" s="1"/>
  <c r="H402" i="14"/>
  <c r="H401" i="14" s="1"/>
  <c r="H400" i="14" s="1"/>
  <c r="K403" i="14"/>
  <c r="K402" i="14" s="1"/>
  <c r="K401" i="14" s="1"/>
  <c r="K400" i="14" s="1"/>
  <c r="H449" i="14"/>
  <c r="H448" i="14" s="1"/>
  <c r="H447" i="14" s="1"/>
  <c r="K450" i="14"/>
  <c r="K449" i="14" s="1"/>
  <c r="K448" i="14" s="1"/>
  <c r="K447" i="14" s="1"/>
  <c r="H512" i="14"/>
  <c r="K513" i="14"/>
  <c r="K512" i="14" s="1"/>
  <c r="H635" i="14"/>
  <c r="K636" i="14"/>
  <c r="K635" i="14" s="1"/>
  <c r="H646" i="14"/>
  <c r="H645" i="14" s="1"/>
  <c r="K647" i="14"/>
  <c r="K646" i="14" s="1"/>
  <c r="K645" i="14" s="1"/>
  <c r="H682" i="14"/>
  <c r="K683" i="14"/>
  <c r="K682" i="14" s="1"/>
  <c r="H698" i="14"/>
  <c r="H697" i="14" s="1"/>
  <c r="H696" i="14" s="1"/>
  <c r="H695" i="14" s="1"/>
  <c r="K699" i="14"/>
  <c r="K698" i="14" s="1"/>
  <c r="K697" i="14" s="1"/>
  <c r="K696" i="14" s="1"/>
  <c r="K695" i="14" s="1"/>
  <c r="H840" i="14"/>
  <c r="K841" i="14"/>
  <c r="K840" i="14" s="1"/>
  <c r="H862" i="14"/>
  <c r="K863" i="14"/>
  <c r="K862" i="14" s="1"/>
  <c r="N91" i="14"/>
  <c r="P92" i="14"/>
  <c r="P91" i="14" s="1"/>
  <c r="N101" i="14"/>
  <c r="N100" i="14" s="1"/>
  <c r="N99" i="14" s="1"/>
  <c r="P102" i="14"/>
  <c r="P101" i="14" s="1"/>
  <c r="P100" i="14" s="1"/>
  <c r="P99" i="14" s="1"/>
  <c r="N111" i="14"/>
  <c r="N110" i="14" s="1"/>
  <c r="P112" i="14"/>
  <c r="P111" i="14" s="1"/>
  <c r="P110" i="14" s="1"/>
  <c r="N172" i="14"/>
  <c r="N171" i="14" s="1"/>
  <c r="N170" i="14" s="1"/>
  <c r="P173" i="14"/>
  <c r="P172" i="14" s="1"/>
  <c r="P171" i="14" s="1"/>
  <c r="P170" i="14" s="1"/>
  <c r="N205" i="14"/>
  <c r="P206" i="14"/>
  <c r="P205" i="14" s="1"/>
  <c r="N215" i="14"/>
  <c r="P216" i="14"/>
  <c r="P215" i="14" s="1"/>
  <c r="N245" i="14"/>
  <c r="N244" i="14" s="1"/>
  <c r="N243" i="14" s="1"/>
  <c r="P246" i="14"/>
  <c r="P245" i="14" s="1"/>
  <c r="P244" i="14" s="1"/>
  <c r="P243" i="14" s="1"/>
  <c r="N269" i="14"/>
  <c r="P270" i="14"/>
  <c r="P269" i="14" s="1"/>
  <c r="N342" i="14"/>
  <c r="P343" i="14"/>
  <c r="P342" i="14" s="1"/>
  <c r="N611" i="14"/>
  <c r="N610" i="14" s="1"/>
  <c r="N609" i="14" s="1"/>
  <c r="N608" i="14" s="1"/>
  <c r="N607" i="14" s="1"/>
  <c r="N606" i="14" s="1"/>
  <c r="P612" i="14"/>
  <c r="P611" i="14" s="1"/>
  <c r="P610" i="14" s="1"/>
  <c r="P609" i="14" s="1"/>
  <c r="P608" i="14" s="1"/>
  <c r="P607" i="14" s="1"/>
  <c r="P606" i="14" s="1"/>
  <c r="N643" i="14"/>
  <c r="P644" i="14"/>
  <c r="P643" i="14" s="1"/>
  <c r="N682" i="14"/>
  <c r="P683" i="14"/>
  <c r="P682" i="14" s="1"/>
  <c r="N698" i="14"/>
  <c r="N697" i="14" s="1"/>
  <c r="N696" i="14" s="1"/>
  <c r="N695" i="14" s="1"/>
  <c r="P699" i="14"/>
  <c r="P698" i="14" s="1"/>
  <c r="P697" i="14" s="1"/>
  <c r="P696" i="14" s="1"/>
  <c r="P695" i="14" s="1"/>
  <c r="N709" i="14"/>
  <c r="N708" i="14" s="1"/>
  <c r="N707" i="14" s="1"/>
  <c r="N706" i="14" s="1"/>
  <c r="N705" i="14" s="1"/>
  <c r="P710" i="14"/>
  <c r="P709" i="14" s="1"/>
  <c r="P708" i="14" s="1"/>
  <c r="P707" i="14" s="1"/>
  <c r="P706" i="14" s="1"/>
  <c r="P705" i="14" s="1"/>
  <c r="N721" i="14"/>
  <c r="P722" i="14"/>
  <c r="P721" i="14" s="1"/>
  <c r="N821" i="14"/>
  <c r="N820" i="14" s="1"/>
  <c r="N819" i="14" s="1"/>
  <c r="P822" i="14"/>
  <c r="P821" i="14" s="1"/>
  <c r="P820" i="14" s="1"/>
  <c r="P819" i="14" s="1"/>
  <c r="N842" i="14"/>
  <c r="P843" i="14"/>
  <c r="P842" i="14" s="1"/>
  <c r="N852" i="14"/>
  <c r="P853" i="14"/>
  <c r="P852" i="14" s="1"/>
  <c r="N864" i="14"/>
  <c r="P865" i="14"/>
  <c r="P864" i="14" s="1"/>
  <c r="N877" i="14"/>
  <c r="N876" i="14" s="1"/>
  <c r="P878" i="14"/>
  <c r="P877" i="14" s="1"/>
  <c r="P876" i="14" s="1"/>
  <c r="N899" i="14"/>
  <c r="N898" i="14" s="1"/>
  <c r="N897" i="14" s="1"/>
  <c r="N896" i="14" s="1"/>
  <c r="P900" i="14"/>
  <c r="P899" i="14" s="1"/>
  <c r="P898" i="14" s="1"/>
  <c r="P897" i="14" s="1"/>
  <c r="P896" i="14" s="1"/>
  <c r="S17" i="14"/>
  <c r="U18" i="14"/>
  <c r="U17" i="14" s="1"/>
  <c r="S105" i="14"/>
  <c r="S104" i="14" s="1"/>
  <c r="S103" i="14" s="1"/>
  <c r="U106" i="14"/>
  <c r="U105" i="14" s="1"/>
  <c r="U104" i="14" s="1"/>
  <c r="U103" i="14" s="1"/>
  <c r="S402" i="14"/>
  <c r="S401" i="14" s="1"/>
  <c r="S400" i="14" s="1"/>
  <c r="U403" i="14"/>
  <c r="U402" i="14" s="1"/>
  <c r="U401" i="14" s="1"/>
  <c r="U400" i="14" s="1"/>
  <c r="S419" i="14"/>
  <c r="S418" i="14" s="1"/>
  <c r="U420" i="14"/>
  <c r="U419" i="14" s="1"/>
  <c r="U418" i="14" s="1"/>
  <c r="S474" i="14"/>
  <c r="S473" i="14" s="1"/>
  <c r="S472" i="14" s="1"/>
  <c r="S471" i="14" s="1"/>
  <c r="S470" i="14" s="1"/>
  <c r="S463" i="14" s="1"/>
  <c r="U475" i="14"/>
  <c r="U474" i="14" s="1"/>
  <c r="U473" i="14" s="1"/>
  <c r="U472" i="14" s="1"/>
  <c r="U471" i="14" s="1"/>
  <c r="U470" i="14" s="1"/>
  <c r="U463" i="14" s="1"/>
  <c r="S611" i="14"/>
  <c r="S610" i="14" s="1"/>
  <c r="S609" i="14" s="1"/>
  <c r="S608" i="14" s="1"/>
  <c r="S607" i="14" s="1"/>
  <c r="S606" i="14" s="1"/>
  <c r="U612" i="14"/>
  <c r="U611" i="14" s="1"/>
  <c r="U610" i="14" s="1"/>
  <c r="U609" i="14" s="1"/>
  <c r="U608" i="14" s="1"/>
  <c r="U607" i="14" s="1"/>
  <c r="U606" i="14" s="1"/>
  <c r="S678" i="14"/>
  <c r="U679" i="14"/>
  <c r="U678" i="14" s="1"/>
  <c r="S698" i="14"/>
  <c r="S697" i="14" s="1"/>
  <c r="S696" i="14" s="1"/>
  <c r="S695" i="14" s="1"/>
  <c r="U699" i="14"/>
  <c r="U698" i="14" s="1"/>
  <c r="U697" i="14" s="1"/>
  <c r="U696" i="14" s="1"/>
  <c r="U695" i="14" s="1"/>
  <c r="S709" i="14"/>
  <c r="S708" i="14" s="1"/>
  <c r="S707" i="14" s="1"/>
  <c r="S706" i="14" s="1"/>
  <c r="S705" i="14" s="1"/>
  <c r="U710" i="14"/>
  <c r="U709" i="14" s="1"/>
  <c r="U708" i="14" s="1"/>
  <c r="U707" i="14" s="1"/>
  <c r="U706" i="14" s="1"/>
  <c r="U705" i="14" s="1"/>
  <c r="S721" i="14"/>
  <c r="U722" i="14"/>
  <c r="U721" i="14" s="1"/>
  <c r="S765" i="14"/>
  <c r="S764" i="14" s="1"/>
  <c r="S763" i="14" s="1"/>
  <c r="S762" i="14" s="1"/>
  <c r="U766" i="14"/>
  <c r="U765" i="14" s="1"/>
  <c r="U764" i="14" s="1"/>
  <c r="U763" i="14" s="1"/>
  <c r="U762" i="14" s="1"/>
  <c r="H91" i="14"/>
  <c r="K92" i="14"/>
  <c r="K91" i="14" s="1"/>
  <c r="H249" i="14"/>
  <c r="H248" i="14" s="1"/>
  <c r="H247" i="14" s="1"/>
  <c r="K250" i="14"/>
  <c r="K249" i="14" s="1"/>
  <c r="K248" i="14" s="1"/>
  <c r="K247" i="14" s="1"/>
  <c r="H316" i="14"/>
  <c r="K317" i="14"/>
  <c r="K316" i="14" s="1"/>
  <c r="H407" i="14"/>
  <c r="H406" i="14" s="1"/>
  <c r="H405" i="14" s="1"/>
  <c r="H404" i="14" s="1"/>
  <c r="K408" i="14"/>
  <c r="K407" i="14" s="1"/>
  <c r="K406" i="14" s="1"/>
  <c r="K405" i="14" s="1"/>
  <c r="K404" i="14" s="1"/>
  <c r="H514" i="14"/>
  <c r="K515" i="14"/>
  <c r="K514" i="14" s="1"/>
  <c r="H591" i="14"/>
  <c r="H590" i="14" s="1"/>
  <c r="H589" i="14" s="1"/>
  <c r="K592" i="14"/>
  <c r="K591" i="14" s="1"/>
  <c r="K590" i="14" s="1"/>
  <c r="K589" i="14" s="1"/>
  <c r="H662" i="14"/>
  <c r="K663" i="14"/>
  <c r="K662" i="14" s="1"/>
  <c r="H755" i="14"/>
  <c r="K756" i="14"/>
  <c r="K755" i="14" s="1"/>
  <c r="H842" i="14"/>
  <c r="K843" i="14"/>
  <c r="K842" i="14" s="1"/>
  <c r="H970" i="14"/>
  <c r="K971" i="14"/>
  <c r="K970" i="14" s="1"/>
  <c r="N52" i="14"/>
  <c r="P53" i="14"/>
  <c r="P52" i="14" s="1"/>
  <c r="N374" i="14"/>
  <c r="P375" i="14"/>
  <c r="P374" i="14" s="1"/>
  <c r="N402" i="14"/>
  <c r="N401" i="14" s="1"/>
  <c r="N400" i="14" s="1"/>
  <c r="P403" i="14"/>
  <c r="P402" i="14" s="1"/>
  <c r="P401" i="14" s="1"/>
  <c r="P400" i="14" s="1"/>
  <c r="N495" i="14"/>
  <c r="P496" i="14"/>
  <c r="P495" i="14" s="1"/>
  <c r="N512" i="14"/>
  <c r="P513" i="14"/>
  <c r="P512" i="14" s="1"/>
  <c r="N525" i="14"/>
  <c r="P526" i="14"/>
  <c r="P525" i="14" s="1"/>
  <c r="N567" i="14"/>
  <c r="N566" i="14" s="1"/>
  <c r="N565" i="14" s="1"/>
  <c r="N564" i="14" s="1"/>
  <c r="N563" i="14" s="1"/>
  <c r="N562" i="14" s="1"/>
  <c r="P568" i="14"/>
  <c r="P567" i="14" s="1"/>
  <c r="P566" i="14" s="1"/>
  <c r="P565" i="14" s="1"/>
  <c r="P564" i="14" s="1"/>
  <c r="P563" i="14" s="1"/>
  <c r="P562" i="14" s="1"/>
  <c r="N637" i="14"/>
  <c r="P638" i="14"/>
  <c r="P637" i="14" s="1"/>
  <c r="N660" i="14"/>
  <c r="P661" i="14"/>
  <c r="P660" i="14" s="1"/>
  <c r="N728" i="14"/>
  <c r="P729" i="14"/>
  <c r="P728" i="14" s="1"/>
  <c r="P724" i="14" s="1"/>
  <c r="S22" i="14"/>
  <c r="U23" i="14"/>
  <c r="U22" i="14" s="1"/>
  <c r="S31" i="14"/>
  <c r="S30" i="14" s="1"/>
  <c r="S29" i="14" s="1"/>
  <c r="S28" i="14" s="1"/>
  <c r="U32" i="14"/>
  <c r="U31" i="14" s="1"/>
  <c r="U30" i="14" s="1"/>
  <c r="U29" i="14" s="1"/>
  <c r="U28" i="14" s="1"/>
  <c r="S77" i="14"/>
  <c r="U78" i="14"/>
  <c r="U77" i="14" s="1"/>
  <c r="S81" i="14"/>
  <c r="U82" i="14"/>
  <c r="U81" i="14" s="1"/>
  <c r="S89" i="14"/>
  <c r="U90" i="14"/>
  <c r="U89" i="14" s="1"/>
  <c r="S97" i="14"/>
  <c r="S96" i="14" s="1"/>
  <c r="S95" i="14" s="1"/>
  <c r="S94" i="14" s="1"/>
  <c r="S93" i="14" s="1"/>
  <c r="U98" i="14"/>
  <c r="U97" i="14" s="1"/>
  <c r="U96" i="14" s="1"/>
  <c r="U95" i="14" s="1"/>
  <c r="U94" i="14" s="1"/>
  <c r="U93" i="14" s="1"/>
  <c r="S127" i="14"/>
  <c r="U128" i="14"/>
  <c r="U127" i="14" s="1"/>
  <c r="S143" i="14"/>
  <c r="U144" i="14"/>
  <c r="U143" i="14" s="1"/>
  <c r="S147" i="14"/>
  <c r="U148" i="14"/>
  <c r="U147" i="14" s="1"/>
  <c r="S153" i="14"/>
  <c r="U154" i="14"/>
  <c r="U153" i="14" s="1"/>
  <c r="S199" i="14"/>
  <c r="U200" i="14"/>
  <c r="U199" i="14" s="1"/>
  <c r="S203" i="14"/>
  <c r="U204" i="14"/>
  <c r="U203" i="14" s="1"/>
  <c r="S208" i="14"/>
  <c r="S207" i="14" s="1"/>
  <c r="U209" i="14"/>
  <c r="U208" i="14" s="1"/>
  <c r="U207" i="14" s="1"/>
  <c r="S217" i="14"/>
  <c r="U218" i="14"/>
  <c r="U217" i="14" s="1"/>
  <c r="S249" i="14"/>
  <c r="S248" i="14" s="1"/>
  <c r="S247" i="14" s="1"/>
  <c r="U250" i="14"/>
  <c r="U249" i="14" s="1"/>
  <c r="U248" i="14" s="1"/>
  <c r="U247" i="14" s="1"/>
  <c r="S278" i="14"/>
  <c r="S277" i="14" s="1"/>
  <c r="S276" i="14" s="1"/>
  <c r="U279" i="14"/>
  <c r="U278" i="14" s="1"/>
  <c r="U277" i="14" s="1"/>
  <c r="U276" i="14" s="1"/>
  <c r="U324" i="14"/>
  <c r="U323" i="14" s="1"/>
  <c r="S337" i="14"/>
  <c r="S336" i="14" s="1"/>
  <c r="S335" i="14" s="1"/>
  <c r="S334" i="14" s="1"/>
  <c r="U338" i="14"/>
  <c r="U337" i="14" s="1"/>
  <c r="U336" i="14" s="1"/>
  <c r="U335" i="14" s="1"/>
  <c r="U334" i="14" s="1"/>
  <c r="S344" i="14"/>
  <c r="U345" i="14"/>
  <c r="U344" i="14" s="1"/>
  <c r="S349" i="14"/>
  <c r="U350" i="14"/>
  <c r="U349" i="14" s="1"/>
  <c r="S356" i="14"/>
  <c r="U357" i="14"/>
  <c r="U356" i="14" s="1"/>
  <c r="S444" i="14"/>
  <c r="S443" i="14" s="1"/>
  <c r="S442" i="14" s="1"/>
  <c r="S441" i="14" s="1"/>
  <c r="U445" i="14"/>
  <c r="U444" i="14" s="1"/>
  <c r="U443" i="14" s="1"/>
  <c r="U442" i="14" s="1"/>
  <c r="U441" i="14" s="1"/>
  <c r="S453" i="14"/>
  <c r="U454" i="14"/>
  <c r="U453" i="14" s="1"/>
  <c r="S461" i="14"/>
  <c r="S460" i="14" s="1"/>
  <c r="S459" i="14" s="1"/>
  <c r="S458" i="14" s="1"/>
  <c r="S457" i="14" s="1"/>
  <c r="U462" i="14"/>
  <c r="U461" i="14" s="1"/>
  <c r="U460" i="14" s="1"/>
  <c r="U459" i="14" s="1"/>
  <c r="U458" i="14" s="1"/>
  <c r="U457" i="14" s="1"/>
  <c r="S493" i="14"/>
  <c r="S492" i="14" s="1"/>
  <c r="S491" i="14" s="1"/>
  <c r="U494" i="14"/>
  <c r="U493" i="14" s="1"/>
  <c r="U492" i="14" s="1"/>
  <c r="U491" i="14" s="1"/>
  <c r="S501" i="14"/>
  <c r="S500" i="14" s="1"/>
  <c r="S499" i="14" s="1"/>
  <c r="U502" i="14"/>
  <c r="U501" i="14" s="1"/>
  <c r="U500" i="14" s="1"/>
  <c r="U499" i="14" s="1"/>
  <c r="S512" i="14"/>
  <c r="U513" i="14"/>
  <c r="U512" i="14" s="1"/>
  <c r="S518" i="14"/>
  <c r="S517" i="14" s="1"/>
  <c r="S516" i="14" s="1"/>
  <c r="U519" i="14"/>
  <c r="U518" i="14" s="1"/>
  <c r="U517" i="14" s="1"/>
  <c r="U516" i="14" s="1"/>
  <c r="S525" i="14"/>
  <c r="U526" i="14"/>
  <c r="U525" i="14" s="1"/>
  <c r="S567" i="14"/>
  <c r="S566" i="14" s="1"/>
  <c r="S565" i="14" s="1"/>
  <c r="S564" i="14" s="1"/>
  <c r="S563" i="14" s="1"/>
  <c r="S562" i="14" s="1"/>
  <c r="U568" i="14"/>
  <c r="U567" i="14" s="1"/>
  <c r="U566" i="14" s="1"/>
  <c r="U565" i="14" s="1"/>
  <c r="U564" i="14" s="1"/>
  <c r="U563" i="14" s="1"/>
  <c r="U562" i="14" s="1"/>
  <c r="S587" i="14"/>
  <c r="S586" i="14" s="1"/>
  <c r="U588" i="14"/>
  <c r="U587" i="14" s="1"/>
  <c r="U586" i="14" s="1"/>
  <c r="U627" i="14"/>
  <c r="U626" i="14" s="1"/>
  <c r="U625" i="14" s="1"/>
  <c r="U624" i="14" s="1"/>
  <c r="U623" i="14" s="1"/>
  <c r="U622" i="14" s="1"/>
  <c r="S637" i="14"/>
  <c r="U638" i="14"/>
  <c r="U637" i="14" s="1"/>
  <c r="S660" i="14"/>
  <c r="U661" i="14"/>
  <c r="U660" i="14" s="1"/>
  <c r="S728" i="14"/>
  <c r="U729" i="14"/>
  <c r="U728" i="14" s="1"/>
  <c r="S815" i="14"/>
  <c r="S814" i="14" s="1"/>
  <c r="S813" i="14" s="1"/>
  <c r="S812" i="14" s="1"/>
  <c r="S811" i="14" s="1"/>
  <c r="U816" i="14"/>
  <c r="U815" i="14" s="1"/>
  <c r="U814" i="14" s="1"/>
  <c r="U813" i="14" s="1"/>
  <c r="U812" i="14" s="1"/>
  <c r="U811" i="14" s="1"/>
  <c r="S825" i="14"/>
  <c r="S824" i="14" s="1"/>
  <c r="S823" i="14" s="1"/>
  <c r="U826" i="14"/>
  <c r="U825" i="14" s="1"/>
  <c r="U824" i="14" s="1"/>
  <c r="U823" i="14" s="1"/>
  <c r="S834" i="14"/>
  <c r="U835" i="14"/>
  <c r="U834" i="14" s="1"/>
  <c r="S840" i="14"/>
  <c r="U841" i="14"/>
  <c r="U840" i="14" s="1"/>
  <c r="S846" i="14"/>
  <c r="U847" i="14"/>
  <c r="U846" i="14" s="1"/>
  <c r="S850" i="14"/>
  <c r="U851" i="14"/>
  <c r="U850" i="14" s="1"/>
  <c r="S854" i="14"/>
  <c r="U855" i="14"/>
  <c r="U854" i="14" s="1"/>
  <c r="S862" i="14"/>
  <c r="U863" i="14"/>
  <c r="U862" i="14" s="1"/>
  <c r="S872" i="14"/>
  <c r="U873" i="14"/>
  <c r="U872" i="14" s="1"/>
  <c r="S880" i="14"/>
  <c r="S879" i="14" s="1"/>
  <c r="U881" i="14"/>
  <c r="U880" i="14" s="1"/>
  <c r="U879" i="14" s="1"/>
  <c r="S892" i="14"/>
  <c r="S891" i="14" s="1"/>
  <c r="S890" i="14" s="1"/>
  <c r="S889" i="14" s="1"/>
  <c r="S888" i="14" s="1"/>
  <c r="S887" i="14" s="1"/>
  <c r="U893" i="14"/>
  <c r="U892" i="14" s="1"/>
  <c r="U891" i="14" s="1"/>
  <c r="U890" i="14" s="1"/>
  <c r="U889" i="14" s="1"/>
  <c r="U888" i="14" s="1"/>
  <c r="U887" i="14" s="1"/>
  <c r="S904" i="14"/>
  <c r="S903" i="14" s="1"/>
  <c r="S902" i="14" s="1"/>
  <c r="S901" i="14" s="1"/>
  <c r="U905" i="14"/>
  <c r="U904" i="14" s="1"/>
  <c r="U903" i="14" s="1"/>
  <c r="U902" i="14" s="1"/>
  <c r="U901" i="14" s="1"/>
  <c r="S917" i="14"/>
  <c r="S916" i="14" s="1"/>
  <c r="S915" i="14" s="1"/>
  <c r="S914" i="14" s="1"/>
  <c r="S913" i="14" s="1"/>
  <c r="S912" i="14" s="1"/>
  <c r="U918" i="14"/>
  <c r="U917" i="14" s="1"/>
  <c r="U916" i="14" s="1"/>
  <c r="U915" i="14" s="1"/>
  <c r="U914" i="14" s="1"/>
  <c r="U913" i="14" s="1"/>
  <c r="U912" i="14" s="1"/>
  <c r="S929" i="14"/>
  <c r="U930" i="14"/>
  <c r="U929" i="14" s="1"/>
  <c r="S935" i="14"/>
  <c r="U936" i="14"/>
  <c r="U935" i="14" s="1"/>
  <c r="S996" i="14"/>
  <c r="U997" i="14"/>
  <c r="U996" i="14" s="1"/>
  <c r="S1007" i="14"/>
  <c r="S1006" i="14" s="1"/>
  <c r="S1005" i="14" s="1"/>
  <c r="U1008" i="14"/>
  <c r="U1007" i="14" s="1"/>
  <c r="U1006" i="14" s="1"/>
  <c r="U1005" i="14" s="1"/>
  <c r="H67" i="14"/>
  <c r="H66" i="14" s="1"/>
  <c r="H65" i="14" s="1"/>
  <c r="H64" i="14" s="1"/>
  <c r="K68" i="14"/>
  <c r="K67" i="14" s="1"/>
  <c r="K66" i="14" s="1"/>
  <c r="K65" i="14" s="1"/>
  <c r="K64" i="14" s="1"/>
  <c r="H199" i="14"/>
  <c r="K200" i="14"/>
  <c r="K199" i="14" s="1"/>
  <c r="H356" i="14"/>
  <c r="K357" i="14"/>
  <c r="K356" i="14" s="1"/>
  <c r="H419" i="14"/>
  <c r="H418" i="14" s="1"/>
  <c r="K420" i="14"/>
  <c r="K419" i="14" s="1"/>
  <c r="K418" i="14" s="1"/>
  <c r="H493" i="14"/>
  <c r="K494" i="14"/>
  <c r="K493" i="14" s="1"/>
  <c r="H525" i="14"/>
  <c r="K526" i="14"/>
  <c r="K525" i="14" s="1"/>
  <c r="H587" i="14"/>
  <c r="H586" i="14" s="1"/>
  <c r="K588" i="14"/>
  <c r="K587" i="14" s="1"/>
  <c r="K586" i="14" s="1"/>
  <c r="H674" i="14"/>
  <c r="K675" i="14"/>
  <c r="K674" i="14" s="1"/>
  <c r="H760" i="14"/>
  <c r="K761" i="14"/>
  <c r="K760" i="14" s="1"/>
  <c r="H931" i="14"/>
  <c r="K932" i="14"/>
  <c r="K931" i="14" s="1"/>
  <c r="N201" i="14"/>
  <c r="P202" i="14"/>
  <c r="P201" i="14" s="1"/>
  <c r="N229" i="14"/>
  <c r="N228" i="14" s="1"/>
  <c r="P230" i="14"/>
  <c r="P229" i="14" s="1"/>
  <c r="P228" i="14" s="1"/>
  <c r="N455" i="14"/>
  <c r="P456" i="14"/>
  <c r="P455" i="14" s="1"/>
  <c r="N678" i="14"/>
  <c r="P679" i="14"/>
  <c r="P678" i="14" s="1"/>
  <c r="N778" i="14"/>
  <c r="N777" i="14" s="1"/>
  <c r="N776" i="14" s="1"/>
  <c r="N775" i="14" s="1"/>
  <c r="N774" i="14" s="1"/>
  <c r="N773" i="14" s="1"/>
  <c r="P779" i="14"/>
  <c r="P778" i="14" s="1"/>
  <c r="P777" i="14" s="1"/>
  <c r="P776" i="14" s="1"/>
  <c r="P775" i="14" s="1"/>
  <c r="P774" i="14" s="1"/>
  <c r="P773" i="14" s="1"/>
  <c r="N838" i="14"/>
  <c r="P839" i="14"/>
  <c r="P838" i="14" s="1"/>
  <c r="N856" i="14"/>
  <c r="P857" i="14"/>
  <c r="P856" i="14" s="1"/>
  <c r="S291" i="14"/>
  <c r="S288" i="14" s="1"/>
  <c r="S287" i="14" s="1"/>
  <c r="S286" i="14" s="1"/>
  <c r="U292" i="14"/>
  <c r="U291" i="14" s="1"/>
  <c r="U288" i="14" s="1"/>
  <c r="U287" i="14" s="1"/>
  <c r="U286" i="14" s="1"/>
  <c r="S316" i="14"/>
  <c r="U317" i="14"/>
  <c r="U316" i="14" s="1"/>
  <c r="S374" i="14"/>
  <c r="U375" i="14"/>
  <c r="U374" i="14" s="1"/>
  <c r="H22" i="14"/>
  <c r="K23" i="14"/>
  <c r="K22" i="14" s="1"/>
  <c r="H77" i="14"/>
  <c r="K78" i="14"/>
  <c r="K77" i="14" s="1"/>
  <c r="H114" i="14"/>
  <c r="H113" i="14" s="1"/>
  <c r="K115" i="14"/>
  <c r="K114" i="14" s="1"/>
  <c r="K113" i="14" s="1"/>
  <c r="H143" i="14"/>
  <c r="K144" i="14"/>
  <c r="K143" i="14" s="1"/>
  <c r="H153" i="14"/>
  <c r="K154" i="14"/>
  <c r="K153" i="14" s="1"/>
  <c r="H165" i="14"/>
  <c r="K166" i="14"/>
  <c r="K165" i="14" s="1"/>
  <c r="H201" i="14"/>
  <c r="K202" i="14"/>
  <c r="K201" i="14" s="1"/>
  <c r="H226" i="14"/>
  <c r="H225" i="14" s="1"/>
  <c r="K227" i="14"/>
  <c r="K226" i="14" s="1"/>
  <c r="K225" i="14" s="1"/>
  <c r="K224" i="14" s="1"/>
  <c r="K223" i="14" s="1"/>
  <c r="H269" i="14"/>
  <c r="K270" i="14"/>
  <c r="K269" i="14" s="1"/>
  <c r="H347" i="14"/>
  <c r="K348" i="14"/>
  <c r="K347" i="14" s="1"/>
  <c r="H371" i="14"/>
  <c r="K372" i="14"/>
  <c r="K371" i="14" s="1"/>
  <c r="H430" i="14"/>
  <c r="K431" i="14"/>
  <c r="K430" i="14" s="1"/>
  <c r="H495" i="14"/>
  <c r="K496" i="14"/>
  <c r="K495" i="14" s="1"/>
  <c r="H529" i="14"/>
  <c r="H528" i="14" s="1"/>
  <c r="H527" i="14" s="1"/>
  <c r="K530" i="14"/>
  <c r="K529" i="14" s="1"/>
  <c r="K528" i="14" s="1"/>
  <c r="K527" i="14" s="1"/>
  <c r="H618" i="14"/>
  <c r="H617" i="14" s="1"/>
  <c r="H616" i="14" s="1"/>
  <c r="H615" i="14" s="1"/>
  <c r="H614" i="14" s="1"/>
  <c r="H613" i="14" s="1"/>
  <c r="K619" i="14"/>
  <c r="K618" i="14" s="1"/>
  <c r="K617" i="14" s="1"/>
  <c r="K616" i="14" s="1"/>
  <c r="K615" i="14" s="1"/>
  <c r="K614" i="14" s="1"/>
  <c r="K613" i="14" s="1"/>
  <c r="H637" i="14"/>
  <c r="K638" i="14"/>
  <c r="K637" i="14" s="1"/>
  <c r="H676" i="14"/>
  <c r="K677" i="14"/>
  <c r="K676" i="14" s="1"/>
  <c r="H852" i="14"/>
  <c r="K853" i="14"/>
  <c r="K852" i="14" s="1"/>
  <c r="H872" i="14"/>
  <c r="K873" i="14"/>
  <c r="K872" i="14" s="1"/>
  <c r="H892" i="14"/>
  <c r="H891" i="14" s="1"/>
  <c r="H890" i="14" s="1"/>
  <c r="H889" i="14" s="1"/>
  <c r="H888" i="14" s="1"/>
  <c r="H887" i="14" s="1"/>
  <c r="K893" i="14"/>
  <c r="K892" i="14" s="1"/>
  <c r="K891" i="14" s="1"/>
  <c r="K890" i="14" s="1"/>
  <c r="K889" i="14" s="1"/>
  <c r="K888" i="14" s="1"/>
  <c r="K887" i="14" s="1"/>
  <c r="P72" i="14"/>
  <c r="N145" i="14"/>
  <c r="P146" i="14"/>
  <c r="P145" i="14" s="1"/>
  <c r="N379" i="14"/>
  <c r="N378" i="14" s="1"/>
  <c r="P380" i="14"/>
  <c r="P379" i="14" s="1"/>
  <c r="P378" i="14" s="1"/>
  <c r="N387" i="14"/>
  <c r="N386" i="14" s="1"/>
  <c r="N385" i="14" s="1"/>
  <c r="P388" i="14"/>
  <c r="P387" i="14" s="1"/>
  <c r="P386" i="14" s="1"/>
  <c r="P385" i="14" s="1"/>
  <c r="N474" i="14"/>
  <c r="N473" i="14" s="1"/>
  <c r="N472" i="14" s="1"/>
  <c r="N471" i="14" s="1"/>
  <c r="N470" i="14" s="1"/>
  <c r="N463" i="14" s="1"/>
  <c r="P475" i="14"/>
  <c r="P474" i="14" s="1"/>
  <c r="P473" i="14" s="1"/>
  <c r="P472" i="14" s="1"/>
  <c r="P471" i="14" s="1"/>
  <c r="P470" i="14" s="1"/>
  <c r="P463" i="14" s="1"/>
  <c r="S239" i="14"/>
  <c r="S238" i="14" s="1"/>
  <c r="S237" i="14" s="1"/>
  <c r="S236" i="14" s="1"/>
  <c r="U240" i="14"/>
  <c r="U239" i="14" s="1"/>
  <c r="U238" i="14" s="1"/>
  <c r="U237" i="14" s="1"/>
  <c r="U236" i="14" s="1"/>
  <c r="H17" i="14"/>
  <c r="K18" i="14"/>
  <c r="K17" i="14" s="1"/>
  <c r="H26" i="14"/>
  <c r="H25" i="14" s="1"/>
  <c r="H24" i="14" s="1"/>
  <c r="K27" i="14"/>
  <c r="K26" i="14" s="1"/>
  <c r="K25" i="14" s="1"/>
  <c r="K24" i="14" s="1"/>
  <c r="H41" i="14"/>
  <c r="K42" i="14"/>
  <c r="K41" i="14" s="1"/>
  <c r="K72" i="14"/>
  <c r="H97" i="14"/>
  <c r="H96" i="14" s="1"/>
  <c r="H95" i="14" s="1"/>
  <c r="H94" i="14" s="1"/>
  <c r="H93" i="14" s="1"/>
  <c r="K98" i="14"/>
  <c r="K97" i="14" s="1"/>
  <c r="K96" i="14" s="1"/>
  <c r="K95" i="14" s="1"/>
  <c r="K94" i="14" s="1"/>
  <c r="K93" i="14" s="1"/>
  <c r="H133" i="14"/>
  <c r="H132" i="14" s="1"/>
  <c r="H131" i="14" s="1"/>
  <c r="K134" i="14"/>
  <c r="K133" i="14" s="1"/>
  <c r="K132" i="14" s="1"/>
  <c r="K131" i="14" s="1"/>
  <c r="H145" i="14"/>
  <c r="K146" i="14"/>
  <c r="K145" i="14" s="1"/>
  <c r="H158" i="14"/>
  <c r="K159" i="14"/>
  <c r="K158" i="14" s="1"/>
  <c r="H172" i="14"/>
  <c r="H171" i="14" s="1"/>
  <c r="H170" i="14" s="1"/>
  <c r="K173" i="14"/>
  <c r="K172" i="14" s="1"/>
  <c r="K171" i="14" s="1"/>
  <c r="K170" i="14" s="1"/>
  <c r="H203" i="14"/>
  <c r="K204" i="14"/>
  <c r="K203" i="14" s="1"/>
  <c r="H217" i="14"/>
  <c r="K218" i="14"/>
  <c r="K217" i="14" s="1"/>
  <c r="H289" i="14"/>
  <c r="K290" i="14"/>
  <c r="K289" i="14" s="1"/>
  <c r="H318" i="14"/>
  <c r="K319" i="14"/>
  <c r="K318" i="14" s="1"/>
  <c r="H337" i="14"/>
  <c r="H336" i="14" s="1"/>
  <c r="H335" i="14" s="1"/>
  <c r="H334" i="14" s="1"/>
  <c r="K338" i="14"/>
  <c r="K337" i="14" s="1"/>
  <c r="K336" i="14" s="1"/>
  <c r="K335" i="14" s="1"/>
  <c r="K334" i="14" s="1"/>
  <c r="H349" i="14"/>
  <c r="K350" i="14"/>
  <c r="K349" i="14" s="1"/>
  <c r="H360" i="14"/>
  <c r="K361" i="14"/>
  <c r="K360" i="14" s="1"/>
  <c r="H374" i="14"/>
  <c r="K375" i="14"/>
  <c r="K374" i="14" s="1"/>
  <c r="H387" i="14"/>
  <c r="H386" i="14" s="1"/>
  <c r="H385" i="14" s="1"/>
  <c r="K388" i="14"/>
  <c r="K387" i="14" s="1"/>
  <c r="K386" i="14" s="1"/>
  <c r="K385" i="14" s="1"/>
  <c r="H414" i="14"/>
  <c r="K415" i="14"/>
  <c r="K414" i="14" s="1"/>
  <c r="H432" i="14"/>
  <c r="K433" i="14"/>
  <c r="K432" i="14" s="1"/>
  <c r="H455" i="14"/>
  <c r="K456" i="14"/>
  <c r="K455" i="14" s="1"/>
  <c r="H481" i="14"/>
  <c r="H480" i="14" s="1"/>
  <c r="H479" i="14" s="1"/>
  <c r="H478" i="14" s="1"/>
  <c r="H477" i="14" s="1"/>
  <c r="K482" i="14"/>
  <c r="K481" i="14" s="1"/>
  <c r="K480" i="14" s="1"/>
  <c r="K479" i="14" s="1"/>
  <c r="K478" i="14" s="1"/>
  <c r="K477" i="14" s="1"/>
  <c r="H497" i="14"/>
  <c r="K498" i="14"/>
  <c r="K497" i="14" s="1"/>
  <c r="H518" i="14"/>
  <c r="H517" i="14" s="1"/>
  <c r="H516" i="14" s="1"/>
  <c r="K519" i="14"/>
  <c r="K518" i="14" s="1"/>
  <c r="K517" i="14" s="1"/>
  <c r="K516" i="14" s="1"/>
  <c r="H560" i="14"/>
  <c r="H559" i="14" s="1"/>
  <c r="H558" i="14" s="1"/>
  <c r="H557" i="14" s="1"/>
  <c r="H556" i="14" s="1"/>
  <c r="H555" i="14" s="1"/>
  <c r="K561" i="14"/>
  <c r="K560" i="14" s="1"/>
  <c r="K559" i="14" s="1"/>
  <c r="K558" i="14" s="1"/>
  <c r="K557" i="14" s="1"/>
  <c r="K556" i="14" s="1"/>
  <c r="K555" i="14" s="1"/>
  <c r="H639" i="14"/>
  <c r="K640" i="14"/>
  <c r="K639" i="14" s="1"/>
  <c r="H664" i="14"/>
  <c r="K665" i="14"/>
  <c r="K664" i="14" s="1"/>
  <c r="H678" i="14"/>
  <c r="K679" i="14"/>
  <c r="K678" i="14" s="1"/>
  <c r="H687" i="14"/>
  <c r="H686" i="14" s="1"/>
  <c r="K688" i="14"/>
  <c r="K687" i="14" s="1"/>
  <c r="K686" i="14" s="1"/>
  <c r="H709" i="14"/>
  <c r="H708" i="14" s="1"/>
  <c r="H707" i="14" s="1"/>
  <c r="H706" i="14" s="1"/>
  <c r="H705" i="14" s="1"/>
  <c r="K710" i="14"/>
  <c r="K709" i="14" s="1"/>
  <c r="K708" i="14" s="1"/>
  <c r="K707" i="14" s="1"/>
  <c r="K706" i="14" s="1"/>
  <c r="K705" i="14" s="1"/>
  <c r="H719" i="14"/>
  <c r="K720" i="14"/>
  <c r="K719" i="14" s="1"/>
  <c r="H728" i="14"/>
  <c r="K729" i="14"/>
  <c r="K728" i="14" s="1"/>
  <c r="K724" i="14" s="1"/>
  <c r="H771" i="14"/>
  <c r="H770" i="14" s="1"/>
  <c r="H769" i="14" s="1"/>
  <c r="H768" i="14" s="1"/>
  <c r="H767" i="14" s="1"/>
  <c r="K772" i="14"/>
  <c r="K771" i="14" s="1"/>
  <c r="K770" i="14" s="1"/>
  <c r="K769" i="14" s="1"/>
  <c r="K768" i="14" s="1"/>
  <c r="K767" i="14" s="1"/>
  <c r="H834" i="14"/>
  <c r="K835" i="14"/>
  <c r="K834" i="14" s="1"/>
  <c r="H846" i="14"/>
  <c r="K847" i="14"/>
  <c r="K846" i="14" s="1"/>
  <c r="H854" i="14"/>
  <c r="K855" i="14"/>
  <c r="K854" i="14" s="1"/>
  <c r="H877" i="14"/>
  <c r="H876" i="14" s="1"/>
  <c r="K878" i="14"/>
  <c r="K877" i="14" s="1"/>
  <c r="K876" i="14" s="1"/>
  <c r="H899" i="14"/>
  <c r="H898" i="14" s="1"/>
  <c r="H897" i="14" s="1"/>
  <c r="H896" i="14" s="1"/>
  <c r="K900" i="14"/>
  <c r="K899" i="14" s="1"/>
  <c r="K898" i="14" s="1"/>
  <c r="K897" i="14" s="1"/>
  <c r="K896" i="14" s="1"/>
  <c r="H924" i="14"/>
  <c r="H923" i="14" s="1"/>
  <c r="H922" i="14" s="1"/>
  <c r="H921" i="14" s="1"/>
  <c r="K925" i="14"/>
  <c r="K924" i="14" s="1"/>
  <c r="K923" i="14" s="1"/>
  <c r="K922" i="14" s="1"/>
  <c r="K921" i="14" s="1"/>
  <c r="K966" i="14"/>
  <c r="H976" i="14"/>
  <c r="K977" i="14"/>
  <c r="K976" i="14" s="1"/>
  <c r="H1003" i="14"/>
  <c r="H1002" i="14" s="1"/>
  <c r="H1001" i="14" s="1"/>
  <c r="K1004" i="14"/>
  <c r="K1003" i="14" s="1"/>
  <c r="N22" i="14"/>
  <c r="P23" i="14"/>
  <c r="P22" i="14" s="1"/>
  <c r="N31" i="14"/>
  <c r="N30" i="14" s="1"/>
  <c r="N29" i="14" s="1"/>
  <c r="N28" i="14" s="1"/>
  <c r="P32" i="14"/>
  <c r="P31" i="14" s="1"/>
  <c r="P30" i="14" s="1"/>
  <c r="P29" i="14" s="1"/>
  <c r="P28" i="14" s="1"/>
  <c r="N77" i="14"/>
  <c r="P78" i="14"/>
  <c r="P77" i="14" s="1"/>
  <c r="N81" i="14"/>
  <c r="P82" i="14"/>
  <c r="P81" i="14" s="1"/>
  <c r="N89" i="14"/>
  <c r="P90" i="14"/>
  <c r="P89" i="14" s="1"/>
  <c r="N97" i="14"/>
  <c r="N96" i="14" s="1"/>
  <c r="N95" i="14" s="1"/>
  <c r="N94" i="14" s="1"/>
  <c r="N93" i="14" s="1"/>
  <c r="P98" i="14"/>
  <c r="P97" i="14" s="1"/>
  <c r="P96" i="14" s="1"/>
  <c r="P95" i="14" s="1"/>
  <c r="P94" i="14" s="1"/>
  <c r="P93" i="14" s="1"/>
  <c r="N105" i="14"/>
  <c r="N104" i="14" s="1"/>
  <c r="N103" i="14" s="1"/>
  <c r="P106" i="14"/>
  <c r="P105" i="14" s="1"/>
  <c r="P104" i="14" s="1"/>
  <c r="P103" i="14" s="1"/>
  <c r="N114" i="14"/>
  <c r="N113" i="14" s="1"/>
  <c r="P115" i="14"/>
  <c r="P114" i="14" s="1"/>
  <c r="P113" i="14" s="1"/>
  <c r="N133" i="14"/>
  <c r="N132" i="14" s="1"/>
  <c r="N131" i="14" s="1"/>
  <c r="P134" i="14"/>
  <c r="P133" i="14" s="1"/>
  <c r="P132" i="14" s="1"/>
  <c r="P131" i="14" s="1"/>
  <c r="N158" i="14"/>
  <c r="P159" i="14"/>
  <c r="P158" i="14" s="1"/>
  <c r="P191" i="14"/>
  <c r="P190" i="14" s="1"/>
  <c r="P189" i="14" s="1"/>
  <c r="N199" i="14"/>
  <c r="P200" i="14"/>
  <c r="P199" i="14" s="1"/>
  <c r="N203" i="14"/>
  <c r="P204" i="14"/>
  <c r="P203" i="14" s="1"/>
  <c r="N208" i="14"/>
  <c r="N207" i="14" s="1"/>
  <c r="P209" i="14"/>
  <c r="P208" i="14" s="1"/>
  <c r="P207" i="14" s="1"/>
  <c r="N217" i="14"/>
  <c r="P218" i="14"/>
  <c r="P217" i="14" s="1"/>
  <c r="N226" i="14"/>
  <c r="N225" i="14" s="1"/>
  <c r="N224" i="14" s="1"/>
  <c r="N223" i="14" s="1"/>
  <c r="P227" i="14"/>
  <c r="P226" i="14" s="1"/>
  <c r="P225" i="14" s="1"/>
  <c r="N239" i="14"/>
  <c r="N238" i="14" s="1"/>
  <c r="N237" i="14" s="1"/>
  <c r="N236" i="14" s="1"/>
  <c r="P240" i="14"/>
  <c r="P239" i="14" s="1"/>
  <c r="P238" i="14" s="1"/>
  <c r="P237" i="14" s="1"/>
  <c r="P236" i="14" s="1"/>
  <c r="N249" i="14"/>
  <c r="N248" i="14" s="1"/>
  <c r="N247" i="14" s="1"/>
  <c r="P250" i="14"/>
  <c r="P249" i="14" s="1"/>
  <c r="P248" i="14" s="1"/>
  <c r="P247" i="14" s="1"/>
  <c r="N278" i="14"/>
  <c r="N277" i="14" s="1"/>
  <c r="N276" i="14" s="1"/>
  <c r="P279" i="14"/>
  <c r="P278" i="14" s="1"/>
  <c r="P277" i="14" s="1"/>
  <c r="P276" i="14" s="1"/>
  <c r="P324" i="14"/>
  <c r="P323" i="14" s="1"/>
  <c r="N337" i="14"/>
  <c r="N336" i="14" s="1"/>
  <c r="N335" i="14" s="1"/>
  <c r="N334" i="14" s="1"/>
  <c r="P338" i="14"/>
  <c r="P337" i="14" s="1"/>
  <c r="P336" i="14" s="1"/>
  <c r="P335" i="14" s="1"/>
  <c r="P334" i="14" s="1"/>
  <c r="N344" i="14"/>
  <c r="P345" i="14"/>
  <c r="P344" i="14" s="1"/>
  <c r="N349" i="14"/>
  <c r="P350" i="14"/>
  <c r="P349" i="14" s="1"/>
  <c r="N356" i="14"/>
  <c r="P357" i="14"/>
  <c r="P356" i="14" s="1"/>
  <c r="N444" i="14"/>
  <c r="N443" i="14" s="1"/>
  <c r="N442" i="14" s="1"/>
  <c r="N441" i="14" s="1"/>
  <c r="P445" i="14"/>
  <c r="P444" i="14" s="1"/>
  <c r="P443" i="14" s="1"/>
  <c r="P442" i="14" s="1"/>
  <c r="P441" i="14" s="1"/>
  <c r="N453" i="14"/>
  <c r="P454" i="14"/>
  <c r="P453" i="14" s="1"/>
  <c r="N461" i="14"/>
  <c r="N460" i="14" s="1"/>
  <c r="N459" i="14" s="1"/>
  <c r="N458" i="14" s="1"/>
  <c r="N457" i="14" s="1"/>
  <c r="P462" i="14"/>
  <c r="P461" i="14" s="1"/>
  <c r="P460" i="14" s="1"/>
  <c r="P459" i="14" s="1"/>
  <c r="P458" i="14" s="1"/>
  <c r="P457" i="14" s="1"/>
  <c r="P596" i="14"/>
  <c r="N618" i="14"/>
  <c r="N617" i="14" s="1"/>
  <c r="N616" i="14" s="1"/>
  <c r="N615" i="14" s="1"/>
  <c r="N614" i="14" s="1"/>
  <c r="N613" i="14" s="1"/>
  <c r="P619" i="14"/>
  <c r="P618" i="14" s="1"/>
  <c r="P617" i="14" s="1"/>
  <c r="P616" i="14" s="1"/>
  <c r="P615" i="14" s="1"/>
  <c r="P614" i="14" s="1"/>
  <c r="P613" i="14" s="1"/>
  <c r="N646" i="14"/>
  <c r="N645" i="14" s="1"/>
  <c r="P647" i="14"/>
  <c r="P646" i="14" s="1"/>
  <c r="P645" i="14" s="1"/>
  <c r="N671" i="14"/>
  <c r="N670" i="14" s="1"/>
  <c r="P672" i="14"/>
  <c r="P671" i="14" s="1"/>
  <c r="P670" i="14" s="1"/>
  <c r="N676" i="14"/>
  <c r="P677" i="14"/>
  <c r="P676" i="14" s="1"/>
  <c r="N680" i="14"/>
  <c r="P681" i="14"/>
  <c r="P680" i="14" s="1"/>
  <c r="N684" i="14"/>
  <c r="P685" i="14"/>
  <c r="P684" i="14" s="1"/>
  <c r="N692" i="14"/>
  <c r="N691" i="14" s="1"/>
  <c r="N690" i="14" s="1"/>
  <c r="N689" i="14" s="1"/>
  <c r="P693" i="14"/>
  <c r="P692" i="14" s="1"/>
  <c r="P691" i="14" s="1"/>
  <c r="P690" i="14" s="1"/>
  <c r="P689" i="14" s="1"/>
  <c r="N703" i="14"/>
  <c r="N702" i="14" s="1"/>
  <c r="N701" i="14" s="1"/>
  <c r="N700" i="14" s="1"/>
  <c r="P704" i="14"/>
  <c r="P703" i="14" s="1"/>
  <c r="P702" i="14" s="1"/>
  <c r="P701" i="14" s="1"/>
  <c r="P700" i="14" s="1"/>
  <c r="P715" i="14"/>
  <c r="N719" i="14"/>
  <c r="P720" i="14"/>
  <c r="P719" i="14" s="1"/>
  <c r="N760" i="14"/>
  <c r="P761" i="14"/>
  <c r="P760" i="14" s="1"/>
  <c r="N771" i="14"/>
  <c r="N770" i="14" s="1"/>
  <c r="N769" i="14" s="1"/>
  <c r="N768" i="14" s="1"/>
  <c r="N767" i="14" s="1"/>
  <c r="P772" i="14"/>
  <c r="P771" i="14" s="1"/>
  <c r="P770" i="14" s="1"/>
  <c r="P769" i="14" s="1"/>
  <c r="P768" i="14" s="1"/>
  <c r="P767" i="14" s="1"/>
  <c r="N803" i="14"/>
  <c r="N802" i="14" s="1"/>
  <c r="N801" i="14" s="1"/>
  <c r="P804" i="14"/>
  <c r="P803" i="14" s="1"/>
  <c r="P802" i="14" s="1"/>
  <c r="P801" i="14" s="1"/>
  <c r="N815" i="14"/>
  <c r="N814" i="14" s="1"/>
  <c r="N813" i="14" s="1"/>
  <c r="N812" i="14" s="1"/>
  <c r="N811" i="14" s="1"/>
  <c r="P816" i="14"/>
  <c r="P815" i="14" s="1"/>
  <c r="P814" i="14" s="1"/>
  <c r="P813" i="14" s="1"/>
  <c r="P812" i="14" s="1"/>
  <c r="P811" i="14" s="1"/>
  <c r="N825" i="14"/>
  <c r="N824" i="14" s="1"/>
  <c r="N823" i="14" s="1"/>
  <c r="P826" i="14"/>
  <c r="P825" i="14" s="1"/>
  <c r="P824" i="14" s="1"/>
  <c r="P823" i="14" s="1"/>
  <c r="N834" i="14"/>
  <c r="P835" i="14"/>
  <c r="P834" i="14" s="1"/>
  <c r="N840" i="14"/>
  <c r="P841" i="14"/>
  <c r="P840" i="14" s="1"/>
  <c r="N846" i="14"/>
  <c r="P847" i="14"/>
  <c r="P846" i="14" s="1"/>
  <c r="N850" i="14"/>
  <c r="P851" i="14"/>
  <c r="P850" i="14" s="1"/>
  <c r="N854" i="14"/>
  <c r="P855" i="14"/>
  <c r="P854" i="14" s="1"/>
  <c r="N862" i="14"/>
  <c r="P863" i="14"/>
  <c r="P862" i="14" s="1"/>
  <c r="P868" i="14"/>
  <c r="N872" i="14"/>
  <c r="P873" i="14"/>
  <c r="P872" i="14" s="1"/>
  <c r="N880" i="14"/>
  <c r="N879" i="14" s="1"/>
  <c r="P881" i="14"/>
  <c r="P880" i="14" s="1"/>
  <c r="P879" i="14" s="1"/>
  <c r="N892" i="14"/>
  <c r="N891" i="14" s="1"/>
  <c r="N890" i="14" s="1"/>
  <c r="N889" i="14" s="1"/>
  <c r="N888" i="14" s="1"/>
  <c r="N887" i="14" s="1"/>
  <c r="P893" i="14"/>
  <c r="P892" i="14" s="1"/>
  <c r="P891" i="14" s="1"/>
  <c r="P890" i="14" s="1"/>
  <c r="P889" i="14" s="1"/>
  <c r="P888" i="14" s="1"/>
  <c r="P887" i="14" s="1"/>
  <c r="N904" i="14"/>
  <c r="N903" i="14" s="1"/>
  <c r="N902" i="14" s="1"/>
  <c r="N901" i="14" s="1"/>
  <c r="P905" i="14"/>
  <c r="P904" i="14" s="1"/>
  <c r="P903" i="14" s="1"/>
  <c r="P902" i="14" s="1"/>
  <c r="P901" i="14" s="1"/>
  <c r="N917" i="14"/>
  <c r="N916" i="14" s="1"/>
  <c r="N915" i="14" s="1"/>
  <c r="N914" i="14" s="1"/>
  <c r="N913" i="14" s="1"/>
  <c r="N912" i="14" s="1"/>
  <c r="P918" i="14"/>
  <c r="P917" i="14" s="1"/>
  <c r="P916" i="14" s="1"/>
  <c r="P915" i="14" s="1"/>
  <c r="P914" i="14" s="1"/>
  <c r="P913" i="14" s="1"/>
  <c r="P912" i="14" s="1"/>
  <c r="N929" i="14"/>
  <c r="P930" i="14"/>
  <c r="P929" i="14" s="1"/>
  <c r="N935" i="14"/>
  <c r="P936" i="14"/>
  <c r="P935" i="14" s="1"/>
  <c r="N1007" i="14"/>
  <c r="N1006" i="14" s="1"/>
  <c r="N1005" i="14" s="1"/>
  <c r="P1008" i="14"/>
  <c r="P1007" i="14" s="1"/>
  <c r="P1006" i="14" s="1"/>
  <c r="P1005" i="14" s="1"/>
  <c r="S41" i="14"/>
  <c r="U42" i="14"/>
  <c r="U41" i="14" s="1"/>
  <c r="S47" i="14"/>
  <c r="S46" i="14" s="1"/>
  <c r="S45" i="14" s="1"/>
  <c r="U48" i="14"/>
  <c r="U47" i="14" s="1"/>
  <c r="U46" i="14" s="1"/>
  <c r="U45" i="14" s="1"/>
  <c r="S54" i="14"/>
  <c r="U55" i="14"/>
  <c r="U54" i="14" s="1"/>
  <c r="S67" i="14"/>
  <c r="S66" i="14" s="1"/>
  <c r="S65" i="14" s="1"/>
  <c r="S64" i="14" s="1"/>
  <c r="U68" i="14"/>
  <c r="U67" i="14" s="1"/>
  <c r="U66" i="14" s="1"/>
  <c r="U65" i="14" s="1"/>
  <c r="U64" i="14" s="1"/>
  <c r="S111" i="14"/>
  <c r="S110" i="14" s="1"/>
  <c r="U112" i="14"/>
  <c r="U111" i="14" s="1"/>
  <c r="U110" i="14" s="1"/>
  <c r="S160" i="14"/>
  <c r="U161" i="14"/>
  <c r="U160" i="14" s="1"/>
  <c r="S172" i="14"/>
  <c r="S171" i="14" s="1"/>
  <c r="S170" i="14" s="1"/>
  <c r="U173" i="14"/>
  <c r="U172" i="14" s="1"/>
  <c r="U171" i="14" s="1"/>
  <c r="U170" i="14" s="1"/>
  <c r="S262" i="14"/>
  <c r="S261" i="14" s="1"/>
  <c r="U263" i="14"/>
  <c r="U262" i="14" s="1"/>
  <c r="U261" i="14" s="1"/>
  <c r="S296" i="14"/>
  <c r="S295" i="14" s="1"/>
  <c r="S294" i="14" s="1"/>
  <c r="S293" i="14" s="1"/>
  <c r="U297" i="14"/>
  <c r="U296" i="14" s="1"/>
  <c r="U295" i="14" s="1"/>
  <c r="U294" i="14" s="1"/>
  <c r="U293" i="14" s="1"/>
  <c r="U303" i="14"/>
  <c r="S314" i="14"/>
  <c r="U315" i="14"/>
  <c r="U314" i="14" s="1"/>
  <c r="S318" i="14"/>
  <c r="U319" i="14"/>
  <c r="U318" i="14" s="1"/>
  <c r="S376" i="14"/>
  <c r="U377" i="14"/>
  <c r="U376" i="14" s="1"/>
  <c r="S383" i="14"/>
  <c r="S382" i="14" s="1"/>
  <c r="S381" i="14" s="1"/>
  <c r="U384" i="14"/>
  <c r="U383" i="14" s="1"/>
  <c r="U382" i="14" s="1"/>
  <c r="U381" i="14" s="1"/>
  <c r="S398" i="14"/>
  <c r="S397" i="14" s="1"/>
  <c r="S396" i="14" s="1"/>
  <c r="U399" i="14"/>
  <c r="U398" i="14" s="1"/>
  <c r="U397" i="14" s="1"/>
  <c r="U396" i="14" s="1"/>
  <c r="S407" i="14"/>
  <c r="S406" i="14" s="1"/>
  <c r="S405" i="14" s="1"/>
  <c r="S404" i="14" s="1"/>
  <c r="U408" i="14"/>
  <c r="U407" i="14" s="1"/>
  <c r="U406" i="14" s="1"/>
  <c r="U405" i="14" s="1"/>
  <c r="U404" i="14" s="1"/>
  <c r="S416" i="14"/>
  <c r="U417" i="14"/>
  <c r="U416" i="14" s="1"/>
  <c r="S481" i="14"/>
  <c r="S480" i="14" s="1"/>
  <c r="S479" i="14" s="1"/>
  <c r="S478" i="14" s="1"/>
  <c r="S477" i="14" s="1"/>
  <c r="U482" i="14"/>
  <c r="U481" i="14" s="1"/>
  <c r="U480" i="14" s="1"/>
  <c r="U479" i="14" s="1"/>
  <c r="U478" i="14" s="1"/>
  <c r="U477" i="14" s="1"/>
  <c r="U596" i="14"/>
  <c r="U595" i="14" s="1"/>
  <c r="U594" i="14" s="1"/>
  <c r="U593" i="14" s="1"/>
  <c r="S618" i="14"/>
  <c r="S617" i="14" s="1"/>
  <c r="S616" i="14" s="1"/>
  <c r="S615" i="14" s="1"/>
  <c r="S614" i="14" s="1"/>
  <c r="S613" i="14" s="1"/>
  <c r="U619" i="14"/>
  <c r="U618" i="14" s="1"/>
  <c r="U617" i="14" s="1"/>
  <c r="U616" i="14" s="1"/>
  <c r="U615" i="14" s="1"/>
  <c r="U614" i="14" s="1"/>
  <c r="U613" i="14" s="1"/>
  <c r="S646" i="14"/>
  <c r="S645" i="14" s="1"/>
  <c r="U647" i="14"/>
  <c r="U646" i="14" s="1"/>
  <c r="U645" i="14" s="1"/>
  <c r="S671" i="14"/>
  <c r="S670" i="14" s="1"/>
  <c r="U672" i="14"/>
  <c r="U671" i="14" s="1"/>
  <c r="U670" i="14" s="1"/>
  <c r="S676" i="14"/>
  <c r="U677" i="14"/>
  <c r="U676" i="14" s="1"/>
  <c r="S680" i="14"/>
  <c r="U681" i="14"/>
  <c r="U680" i="14" s="1"/>
  <c r="S684" i="14"/>
  <c r="U685" i="14"/>
  <c r="U684" i="14" s="1"/>
  <c r="S692" i="14"/>
  <c r="S691" i="14" s="1"/>
  <c r="S690" i="14" s="1"/>
  <c r="S689" i="14" s="1"/>
  <c r="U693" i="14"/>
  <c r="U692" i="14" s="1"/>
  <c r="U691" i="14" s="1"/>
  <c r="U690" i="14" s="1"/>
  <c r="U689" i="14" s="1"/>
  <c r="S703" i="14"/>
  <c r="S702" i="14" s="1"/>
  <c r="S701" i="14" s="1"/>
  <c r="S700" i="14" s="1"/>
  <c r="U704" i="14"/>
  <c r="U703" i="14" s="1"/>
  <c r="U702" i="14" s="1"/>
  <c r="U701" i="14" s="1"/>
  <c r="U700" i="14" s="1"/>
  <c r="U715" i="14"/>
  <c r="S719" i="14"/>
  <c r="U720" i="14"/>
  <c r="U719" i="14" s="1"/>
  <c r="S760" i="14"/>
  <c r="U761" i="14"/>
  <c r="U760" i="14" s="1"/>
  <c r="S771" i="14"/>
  <c r="S770" i="14" s="1"/>
  <c r="S769" i="14" s="1"/>
  <c r="S768" i="14" s="1"/>
  <c r="S767" i="14" s="1"/>
  <c r="U772" i="14"/>
  <c r="U771" i="14" s="1"/>
  <c r="U770" i="14" s="1"/>
  <c r="U769" i="14" s="1"/>
  <c r="U768" i="14" s="1"/>
  <c r="U767" i="14" s="1"/>
  <c r="S976" i="14"/>
  <c r="U977" i="14"/>
  <c r="U976" i="14" s="1"/>
  <c r="H264" i="14"/>
  <c r="K265" i="14"/>
  <c r="K264" i="14" s="1"/>
  <c r="H111" i="14"/>
  <c r="H110" i="14" s="1"/>
  <c r="K112" i="14"/>
  <c r="K111" i="14" s="1"/>
  <c r="K110" i="14" s="1"/>
  <c r="H151" i="14"/>
  <c r="K152" i="14"/>
  <c r="K151" i="14" s="1"/>
  <c r="H163" i="14"/>
  <c r="K164" i="14"/>
  <c r="K163" i="14" s="1"/>
  <c r="H187" i="14"/>
  <c r="K188" i="14"/>
  <c r="K187" i="14" s="1"/>
  <c r="H221" i="14"/>
  <c r="K222" i="14"/>
  <c r="K221" i="14" s="1"/>
  <c r="H262" i="14"/>
  <c r="K263" i="14"/>
  <c r="K262" i="14" s="1"/>
  <c r="H274" i="14"/>
  <c r="K275" i="14"/>
  <c r="K274" i="14" s="1"/>
  <c r="H296" i="14"/>
  <c r="H295" i="14" s="1"/>
  <c r="H294" i="14" s="1"/>
  <c r="H293" i="14" s="1"/>
  <c r="K297" i="14"/>
  <c r="K296" i="14" s="1"/>
  <c r="K295" i="14" s="1"/>
  <c r="K294" i="14" s="1"/>
  <c r="K293" i="14" s="1"/>
  <c r="H314" i="14"/>
  <c r="K315" i="14"/>
  <c r="K314" i="14" s="1"/>
  <c r="H344" i="14"/>
  <c r="K345" i="14"/>
  <c r="K344" i="14" s="1"/>
  <c r="H379" i="14"/>
  <c r="H378" i="14" s="1"/>
  <c r="K380" i="14"/>
  <c r="K379" i="14" s="1"/>
  <c r="K378" i="14" s="1"/>
  <c r="H468" i="14"/>
  <c r="H467" i="14" s="1"/>
  <c r="H466" i="14" s="1"/>
  <c r="K469" i="14"/>
  <c r="K468" i="14" s="1"/>
  <c r="H611" i="14"/>
  <c r="H610" i="14" s="1"/>
  <c r="H609" i="14" s="1"/>
  <c r="H608" i="14" s="1"/>
  <c r="H607" i="14" s="1"/>
  <c r="H606" i="14" s="1"/>
  <c r="K612" i="14"/>
  <c r="K611" i="14" s="1"/>
  <c r="K610" i="14" s="1"/>
  <c r="K609" i="14" s="1"/>
  <c r="K608" i="14" s="1"/>
  <c r="K607" i="14" s="1"/>
  <c r="K606" i="14" s="1"/>
  <c r="H660" i="14"/>
  <c r="K661" i="14"/>
  <c r="K660" i="14" s="1"/>
  <c r="H815" i="14"/>
  <c r="H814" i="14" s="1"/>
  <c r="H813" i="14" s="1"/>
  <c r="H812" i="14" s="1"/>
  <c r="H811" i="14" s="1"/>
  <c r="K816" i="14"/>
  <c r="K815" i="14" s="1"/>
  <c r="K814" i="14" s="1"/>
  <c r="K813" i="14" s="1"/>
  <c r="K812" i="14" s="1"/>
  <c r="K811" i="14" s="1"/>
  <c r="H850" i="14"/>
  <c r="K851" i="14"/>
  <c r="K850" i="14" s="1"/>
  <c r="H883" i="14"/>
  <c r="H882" i="14" s="1"/>
  <c r="K884" i="14"/>
  <c r="K883" i="14" s="1"/>
  <c r="K882" i="14" s="1"/>
  <c r="H910" i="14"/>
  <c r="H909" i="14" s="1"/>
  <c r="H908" i="14" s="1"/>
  <c r="H907" i="14" s="1"/>
  <c r="H906" i="14" s="1"/>
  <c r="K911" i="14"/>
  <c r="K910" i="14" s="1"/>
  <c r="K909" i="14" s="1"/>
  <c r="K908" i="14" s="1"/>
  <c r="K907" i="14" s="1"/>
  <c r="K906" i="14" s="1"/>
  <c r="N26" i="14"/>
  <c r="N25" i="14" s="1"/>
  <c r="N24" i="14" s="1"/>
  <c r="P27" i="14"/>
  <c r="P26" i="14" s="1"/>
  <c r="P25" i="14" s="1"/>
  <c r="P24" i="14" s="1"/>
  <c r="N79" i="14"/>
  <c r="P80" i="14"/>
  <c r="P79" i="14" s="1"/>
  <c r="N160" i="14"/>
  <c r="P161" i="14"/>
  <c r="P160" i="14" s="1"/>
  <c r="N187" i="14"/>
  <c r="P188" i="14"/>
  <c r="P187" i="14" s="1"/>
  <c r="N274" i="14"/>
  <c r="P275" i="14"/>
  <c r="P274" i="14" s="1"/>
  <c r="N329" i="14"/>
  <c r="P332" i="14"/>
  <c r="N347" i="14"/>
  <c r="P348" i="14"/>
  <c r="P347" i="14" s="1"/>
  <c r="P346" i="14" s="1"/>
  <c r="N449" i="14"/>
  <c r="N448" i="14" s="1"/>
  <c r="N447" i="14" s="1"/>
  <c r="P450" i="14"/>
  <c r="P449" i="14" s="1"/>
  <c r="P448" i="14" s="1"/>
  <c r="P447" i="14" s="1"/>
  <c r="N674" i="14"/>
  <c r="P675" i="14"/>
  <c r="P674" i="14" s="1"/>
  <c r="N687" i="14"/>
  <c r="N686" i="14" s="1"/>
  <c r="P688" i="14"/>
  <c r="P687" i="14" s="1"/>
  <c r="P686" i="14" s="1"/>
  <c r="N765" i="14"/>
  <c r="N764" i="14" s="1"/>
  <c r="N763" i="14" s="1"/>
  <c r="N762" i="14" s="1"/>
  <c r="P766" i="14"/>
  <c r="P765" i="14" s="1"/>
  <c r="P764" i="14" s="1"/>
  <c r="P763" i="14" s="1"/>
  <c r="P762" i="14" s="1"/>
  <c r="N809" i="14"/>
  <c r="N808" i="14" s="1"/>
  <c r="N807" i="14" s="1"/>
  <c r="P810" i="14"/>
  <c r="P809" i="14" s="1"/>
  <c r="P808" i="14" s="1"/>
  <c r="P807" i="14" s="1"/>
  <c r="N832" i="14"/>
  <c r="P833" i="14"/>
  <c r="P832" i="14" s="1"/>
  <c r="N848" i="14"/>
  <c r="P849" i="14"/>
  <c r="P848" i="14" s="1"/>
  <c r="N883" i="14"/>
  <c r="N882" i="14" s="1"/>
  <c r="P884" i="14"/>
  <c r="P883" i="14" s="1"/>
  <c r="P882" i="14" s="1"/>
  <c r="N910" i="14"/>
  <c r="N909" i="14" s="1"/>
  <c r="N908" i="14" s="1"/>
  <c r="N907" i="14" s="1"/>
  <c r="N906" i="14" s="1"/>
  <c r="P911" i="14"/>
  <c r="P910" i="14" s="1"/>
  <c r="P909" i="14" s="1"/>
  <c r="P908" i="14" s="1"/>
  <c r="P907" i="14" s="1"/>
  <c r="P906" i="14" s="1"/>
  <c r="N924" i="14"/>
  <c r="N923" i="14" s="1"/>
  <c r="N922" i="14" s="1"/>
  <c r="N921" i="14" s="1"/>
  <c r="P925" i="14"/>
  <c r="P924" i="14" s="1"/>
  <c r="P923" i="14" s="1"/>
  <c r="P922" i="14" s="1"/>
  <c r="P921" i="14" s="1"/>
  <c r="N931" i="14"/>
  <c r="P932" i="14"/>
  <c r="P931" i="14" s="1"/>
  <c r="N950" i="14"/>
  <c r="N949" i="14" s="1"/>
  <c r="N948" i="14" s="1"/>
  <c r="N947" i="14" s="1"/>
  <c r="N946" i="14" s="1"/>
  <c r="P951" i="14"/>
  <c r="P950" i="14" s="1"/>
  <c r="P949" i="14" s="1"/>
  <c r="P948" i="14" s="1"/>
  <c r="P947" i="14" s="1"/>
  <c r="P946" i="14" s="1"/>
  <c r="N1003" i="14"/>
  <c r="P1004" i="14"/>
  <c r="P1003" i="14" s="1"/>
  <c r="S43" i="14"/>
  <c r="U44" i="14"/>
  <c r="U43" i="14" s="1"/>
  <c r="S52" i="14"/>
  <c r="U53" i="14"/>
  <c r="U52" i="14" s="1"/>
  <c r="S61" i="14"/>
  <c r="S60" i="14" s="1"/>
  <c r="S59" i="14" s="1"/>
  <c r="U62" i="14"/>
  <c r="U61" i="14" s="1"/>
  <c r="U60" i="14" s="1"/>
  <c r="U59" i="14" s="1"/>
  <c r="S114" i="14"/>
  <c r="S113" i="14" s="1"/>
  <c r="U115" i="14"/>
  <c r="U114" i="14" s="1"/>
  <c r="U113" i="14" s="1"/>
  <c r="S133" i="14"/>
  <c r="S132" i="14" s="1"/>
  <c r="S131" i="14" s="1"/>
  <c r="U134" i="14"/>
  <c r="U133" i="14" s="1"/>
  <c r="U132" i="14" s="1"/>
  <c r="U131" i="14" s="1"/>
  <c r="S158" i="14"/>
  <c r="U159" i="14"/>
  <c r="U158" i="14" s="1"/>
  <c r="S379" i="14"/>
  <c r="S378" i="14" s="1"/>
  <c r="U380" i="14"/>
  <c r="U379" i="14" s="1"/>
  <c r="U378" i="14" s="1"/>
  <c r="S387" i="14"/>
  <c r="S386" i="14" s="1"/>
  <c r="S385" i="14" s="1"/>
  <c r="U388" i="14"/>
  <c r="U387" i="14" s="1"/>
  <c r="U386" i="14" s="1"/>
  <c r="U385" i="14" s="1"/>
  <c r="S414" i="14"/>
  <c r="U415" i="14"/>
  <c r="U414" i="14" s="1"/>
  <c r="S643" i="14"/>
  <c r="U644" i="14"/>
  <c r="U643" i="14" s="1"/>
  <c r="U642" i="14" s="1"/>
  <c r="S674" i="14"/>
  <c r="U675" i="14"/>
  <c r="U674" i="14" s="1"/>
  <c r="S682" i="14"/>
  <c r="U683" i="14"/>
  <c r="U682" i="14" s="1"/>
  <c r="S687" i="14"/>
  <c r="S686" i="14" s="1"/>
  <c r="U688" i="14"/>
  <c r="U687" i="14" s="1"/>
  <c r="U686" i="14" s="1"/>
  <c r="S778" i="14"/>
  <c r="S777" i="14" s="1"/>
  <c r="S776" i="14" s="1"/>
  <c r="S775" i="14" s="1"/>
  <c r="S774" i="14" s="1"/>
  <c r="S773" i="14" s="1"/>
  <c r="U779" i="14"/>
  <c r="U778" i="14" s="1"/>
  <c r="U777" i="14" s="1"/>
  <c r="U776" i="14" s="1"/>
  <c r="U775" i="14" s="1"/>
  <c r="U774" i="14" s="1"/>
  <c r="U773" i="14" s="1"/>
  <c r="S970" i="14"/>
  <c r="U971" i="14"/>
  <c r="U970" i="14" s="1"/>
  <c r="H52" i="14"/>
  <c r="K53" i="14"/>
  <c r="K52" i="14" s="1"/>
  <c r="H129" i="14"/>
  <c r="K130" i="14"/>
  <c r="K129" i="14" s="1"/>
  <c r="H215" i="14"/>
  <c r="K216" i="14"/>
  <c r="K215" i="14" s="1"/>
  <c r="H278" i="14"/>
  <c r="H277" i="14" s="1"/>
  <c r="H276" i="14" s="1"/>
  <c r="K279" i="14"/>
  <c r="K278" i="14" s="1"/>
  <c r="K277" i="14" s="1"/>
  <c r="K276" i="14" s="1"/>
  <c r="H329" i="14"/>
  <c r="K332" i="14"/>
  <c r="H358" i="14"/>
  <c r="K359" i="14"/>
  <c r="K358" i="14" s="1"/>
  <c r="H383" i="14"/>
  <c r="H382" i="14" s="1"/>
  <c r="H381" i="14" s="1"/>
  <c r="K384" i="14"/>
  <c r="K383" i="14" s="1"/>
  <c r="K382" i="14" s="1"/>
  <c r="K381" i="14" s="1"/>
  <c r="H453" i="14"/>
  <c r="K454" i="14"/>
  <c r="K453" i="14" s="1"/>
  <c r="H474" i="14"/>
  <c r="H473" i="14" s="1"/>
  <c r="H472" i="14" s="1"/>
  <c r="H471" i="14" s="1"/>
  <c r="H470" i="14" s="1"/>
  <c r="K475" i="14"/>
  <c r="K474" i="14" s="1"/>
  <c r="K473" i="14" s="1"/>
  <c r="K472" i="14" s="1"/>
  <c r="K471" i="14" s="1"/>
  <c r="K470" i="14" s="1"/>
  <c r="H684" i="14"/>
  <c r="K685" i="14"/>
  <c r="K684" i="14" s="1"/>
  <c r="H703" i="14"/>
  <c r="H702" i="14" s="1"/>
  <c r="H701" i="14" s="1"/>
  <c r="H700" i="14" s="1"/>
  <c r="K704" i="14"/>
  <c r="K703" i="14" s="1"/>
  <c r="K702" i="14" s="1"/>
  <c r="K701" i="14" s="1"/>
  <c r="K700" i="14" s="1"/>
  <c r="H765" i="14"/>
  <c r="H764" i="14" s="1"/>
  <c r="H763" i="14" s="1"/>
  <c r="H762" i="14" s="1"/>
  <c r="K766" i="14"/>
  <c r="K765" i="14" s="1"/>
  <c r="K764" i="14" s="1"/>
  <c r="K763" i="14" s="1"/>
  <c r="K762" i="14" s="1"/>
  <c r="H825" i="14"/>
  <c r="H824" i="14" s="1"/>
  <c r="H823" i="14" s="1"/>
  <c r="K826" i="14"/>
  <c r="K825" i="14" s="1"/>
  <c r="K824" i="14" s="1"/>
  <c r="K823" i="14" s="1"/>
  <c r="H864" i="14"/>
  <c r="K865" i="14"/>
  <c r="K864" i="14" s="1"/>
  <c r="H917" i="14"/>
  <c r="H916" i="14" s="1"/>
  <c r="H915" i="14" s="1"/>
  <c r="H914" i="14" s="1"/>
  <c r="H913" i="14" s="1"/>
  <c r="H912" i="14" s="1"/>
  <c r="K918" i="14"/>
  <c r="K917" i="14" s="1"/>
  <c r="K916" i="14" s="1"/>
  <c r="K915" i="14" s="1"/>
  <c r="K914" i="14" s="1"/>
  <c r="K913" i="14" s="1"/>
  <c r="K912" i="14" s="1"/>
  <c r="N17" i="14"/>
  <c r="P18" i="14"/>
  <c r="P17" i="14" s="1"/>
  <c r="N43" i="14"/>
  <c r="P44" i="14"/>
  <c r="P43" i="14" s="1"/>
  <c r="N61" i="14"/>
  <c r="N60" i="14" s="1"/>
  <c r="N59" i="14" s="1"/>
  <c r="P62" i="14"/>
  <c r="P61" i="14" s="1"/>
  <c r="P60" i="14" s="1"/>
  <c r="P59" i="14" s="1"/>
  <c r="N151" i="14"/>
  <c r="P152" i="14"/>
  <c r="P151" i="14" s="1"/>
  <c r="N291" i="14"/>
  <c r="N288" i="14" s="1"/>
  <c r="N287" i="14" s="1"/>
  <c r="N286" i="14" s="1"/>
  <c r="P292" i="14"/>
  <c r="P291" i="14" s="1"/>
  <c r="P288" i="14" s="1"/>
  <c r="P287" i="14" s="1"/>
  <c r="P286" i="14" s="1"/>
  <c r="N316" i="14"/>
  <c r="P317" i="14"/>
  <c r="P316" i="14" s="1"/>
  <c r="N414" i="14"/>
  <c r="P415" i="14"/>
  <c r="P414" i="14" s="1"/>
  <c r="N419" i="14"/>
  <c r="N418" i="14" s="1"/>
  <c r="P420" i="14"/>
  <c r="P419" i="14" s="1"/>
  <c r="P418" i="14" s="1"/>
  <c r="N487" i="14"/>
  <c r="N486" i="14" s="1"/>
  <c r="N485" i="14" s="1"/>
  <c r="N484" i="14" s="1"/>
  <c r="N483" i="14" s="1"/>
  <c r="P488" i="14"/>
  <c r="P487" i="14" s="1"/>
  <c r="P486" i="14" s="1"/>
  <c r="P485" i="14" s="1"/>
  <c r="P484" i="14" s="1"/>
  <c r="P483" i="14" s="1"/>
  <c r="N501" i="14"/>
  <c r="N500" i="14" s="1"/>
  <c r="N499" i="14" s="1"/>
  <c r="P502" i="14"/>
  <c r="P501" i="14" s="1"/>
  <c r="P500" i="14" s="1"/>
  <c r="P499" i="14" s="1"/>
  <c r="N518" i="14"/>
  <c r="N517" i="14" s="1"/>
  <c r="N516" i="14" s="1"/>
  <c r="P519" i="14"/>
  <c r="P518" i="14" s="1"/>
  <c r="P517" i="14" s="1"/>
  <c r="P516" i="14" s="1"/>
  <c r="N587" i="14"/>
  <c r="N586" i="14" s="1"/>
  <c r="P588" i="14"/>
  <c r="P587" i="14" s="1"/>
  <c r="P586" i="14" s="1"/>
  <c r="P627" i="14"/>
  <c r="P626" i="14" s="1"/>
  <c r="P625" i="14" s="1"/>
  <c r="P624" i="14" s="1"/>
  <c r="P623" i="14" s="1"/>
  <c r="P622" i="14" s="1"/>
  <c r="N970" i="14"/>
  <c r="P971" i="14"/>
  <c r="P970" i="14" s="1"/>
  <c r="S226" i="14"/>
  <c r="S225" i="14" s="1"/>
  <c r="U227" i="14"/>
  <c r="U226" i="14" s="1"/>
  <c r="U225" i="14" s="1"/>
  <c r="H54" i="14"/>
  <c r="K55" i="14"/>
  <c r="K54" i="14" s="1"/>
  <c r="H79" i="14"/>
  <c r="H229" i="14"/>
  <c r="H228" i="14" s="1"/>
  <c r="K19" i="14"/>
  <c r="H31" i="14"/>
  <c r="H30" i="14" s="1"/>
  <c r="H29" i="14" s="1"/>
  <c r="H28" i="14" s="1"/>
  <c r="K32" i="14"/>
  <c r="K31" i="14" s="1"/>
  <c r="K30" i="14" s="1"/>
  <c r="K29" i="14" s="1"/>
  <c r="K28" i="14" s="1"/>
  <c r="H43" i="14"/>
  <c r="K44" i="14"/>
  <c r="K43" i="14" s="1"/>
  <c r="H61" i="14"/>
  <c r="H60" i="14" s="1"/>
  <c r="H59" i="14" s="1"/>
  <c r="K62" i="14"/>
  <c r="K61" i="14" s="1"/>
  <c r="K60" i="14" s="1"/>
  <c r="K59" i="14" s="1"/>
  <c r="H81" i="14"/>
  <c r="K82" i="14"/>
  <c r="K81" i="14" s="1"/>
  <c r="H105" i="14"/>
  <c r="H104" i="14" s="1"/>
  <c r="H103" i="14" s="1"/>
  <c r="K106" i="14"/>
  <c r="K105" i="14" s="1"/>
  <c r="K104" i="14" s="1"/>
  <c r="K103" i="14" s="1"/>
  <c r="K124" i="14"/>
  <c r="K138" i="14"/>
  <c r="K137" i="14" s="1"/>
  <c r="K136" i="14" s="1"/>
  <c r="H147" i="14"/>
  <c r="K148" i="14"/>
  <c r="K147" i="14" s="1"/>
  <c r="H160" i="14"/>
  <c r="K161" i="14"/>
  <c r="K160" i="14" s="1"/>
  <c r="K176" i="14"/>
  <c r="K175" i="14" s="1"/>
  <c r="K174" i="14" s="1"/>
  <c r="H205" i="14"/>
  <c r="K206" i="14"/>
  <c r="K205" i="14" s="1"/>
  <c r="H219" i="14"/>
  <c r="K220" i="14"/>
  <c r="K219" i="14" s="1"/>
  <c r="H239" i="14"/>
  <c r="H238" i="14" s="1"/>
  <c r="H237" i="14" s="1"/>
  <c r="H236" i="14" s="1"/>
  <c r="K240" i="14"/>
  <c r="K239" i="14" s="1"/>
  <c r="K238" i="14" s="1"/>
  <c r="K237" i="14" s="1"/>
  <c r="K236" i="14" s="1"/>
  <c r="K271" i="14"/>
  <c r="H291" i="14"/>
  <c r="K292" i="14"/>
  <c r="K291" i="14" s="1"/>
  <c r="K303" i="14"/>
  <c r="H342" i="14"/>
  <c r="K343" i="14"/>
  <c r="K342" i="14" s="1"/>
  <c r="H352" i="14"/>
  <c r="K353" i="14"/>
  <c r="K352" i="14" s="1"/>
  <c r="H367" i="14"/>
  <c r="K368" i="14"/>
  <c r="K367" i="14" s="1"/>
  <c r="H376" i="14"/>
  <c r="H373" i="14" s="1"/>
  <c r="K377" i="14"/>
  <c r="K376" i="14" s="1"/>
  <c r="H398" i="14"/>
  <c r="H397" i="14" s="1"/>
  <c r="H396" i="14" s="1"/>
  <c r="H395" i="14" s="1"/>
  <c r="H389" i="14" s="1"/>
  <c r="K399" i="14"/>
  <c r="K398" i="14" s="1"/>
  <c r="K397" i="14" s="1"/>
  <c r="K396" i="14" s="1"/>
  <c r="H416" i="14"/>
  <c r="K417" i="14"/>
  <c r="K416" i="14" s="1"/>
  <c r="H444" i="14"/>
  <c r="H443" i="14" s="1"/>
  <c r="H442" i="14" s="1"/>
  <c r="H441" i="14" s="1"/>
  <c r="K445" i="14"/>
  <c r="K444" i="14" s="1"/>
  <c r="K443" i="14" s="1"/>
  <c r="K442" i="14" s="1"/>
  <c r="K441" i="14" s="1"/>
  <c r="H461" i="14"/>
  <c r="H460" i="14" s="1"/>
  <c r="H459" i="14" s="1"/>
  <c r="H458" i="14" s="1"/>
  <c r="H457" i="14" s="1"/>
  <c r="K462" i="14"/>
  <c r="K461" i="14" s="1"/>
  <c r="H487" i="14"/>
  <c r="H486" i="14" s="1"/>
  <c r="H485" i="14" s="1"/>
  <c r="H484" i="14" s="1"/>
  <c r="H483" i="14" s="1"/>
  <c r="K488" i="14"/>
  <c r="K487" i="14" s="1"/>
  <c r="K486" i="14" s="1"/>
  <c r="K485" i="14" s="1"/>
  <c r="K484" i="14" s="1"/>
  <c r="K483" i="14" s="1"/>
  <c r="H507" i="14"/>
  <c r="H506" i="14" s="1"/>
  <c r="H505" i="14" s="1"/>
  <c r="H504" i="14" s="1"/>
  <c r="K508" i="14"/>
  <c r="K507" i="14" s="1"/>
  <c r="K506" i="14" s="1"/>
  <c r="K505" i="14" s="1"/>
  <c r="K504" i="14" s="1"/>
  <c r="H523" i="14"/>
  <c r="K524" i="14"/>
  <c r="K523" i="14" s="1"/>
  <c r="H567" i="14"/>
  <c r="H566" i="14" s="1"/>
  <c r="H565" i="14" s="1"/>
  <c r="H564" i="14" s="1"/>
  <c r="H563" i="14" s="1"/>
  <c r="H562" i="14" s="1"/>
  <c r="K568" i="14"/>
  <c r="K567" i="14" s="1"/>
  <c r="K566" i="14" s="1"/>
  <c r="K565" i="14" s="1"/>
  <c r="K564" i="14" s="1"/>
  <c r="K563" i="14" s="1"/>
  <c r="K562" i="14" s="1"/>
  <c r="H584" i="14"/>
  <c r="H583" i="14" s="1"/>
  <c r="K585" i="14"/>
  <c r="K584" i="14" s="1"/>
  <c r="K583" i="14" s="1"/>
  <c r="K596" i="14"/>
  <c r="K595" i="14" s="1"/>
  <c r="K594" i="14" s="1"/>
  <c r="K593" i="14" s="1"/>
  <c r="K627" i="14"/>
  <c r="K626" i="14" s="1"/>
  <c r="K625" i="14" s="1"/>
  <c r="K624" i="14" s="1"/>
  <c r="K623" i="14" s="1"/>
  <c r="K622" i="14" s="1"/>
  <c r="H643" i="14"/>
  <c r="K644" i="14"/>
  <c r="K643" i="14" s="1"/>
  <c r="H654" i="14"/>
  <c r="H653" i="14" s="1"/>
  <c r="H652" i="14" s="1"/>
  <c r="H651" i="14" s="1"/>
  <c r="K655" i="14"/>
  <c r="K654" i="14" s="1"/>
  <c r="K653" i="14" s="1"/>
  <c r="K652" i="14" s="1"/>
  <c r="K651" i="14" s="1"/>
  <c r="H671" i="14"/>
  <c r="H670" i="14" s="1"/>
  <c r="K672" i="14"/>
  <c r="K671" i="14" s="1"/>
  <c r="K670" i="14" s="1"/>
  <c r="H680" i="14"/>
  <c r="K681" i="14"/>
  <c r="K680" i="14" s="1"/>
  <c r="H692" i="14"/>
  <c r="H691" i="14" s="1"/>
  <c r="H690" i="14" s="1"/>
  <c r="H689" i="14" s="1"/>
  <c r="K693" i="14"/>
  <c r="K692" i="14" s="1"/>
  <c r="K691" i="14" s="1"/>
  <c r="K690" i="14" s="1"/>
  <c r="K689" i="14" s="1"/>
  <c r="H721" i="14"/>
  <c r="K722" i="14"/>
  <c r="K721" i="14" s="1"/>
  <c r="H731" i="14"/>
  <c r="K732" i="14"/>
  <c r="K731" i="14" s="1"/>
  <c r="H737" i="14"/>
  <c r="K738" i="14"/>
  <c r="K737" i="14" s="1"/>
  <c r="H778" i="14"/>
  <c r="H777" i="14" s="1"/>
  <c r="H776" i="14" s="1"/>
  <c r="H775" i="14" s="1"/>
  <c r="H774" i="14" s="1"/>
  <c r="H773" i="14" s="1"/>
  <c r="K779" i="14"/>
  <c r="K778" i="14" s="1"/>
  <c r="K777" i="14" s="1"/>
  <c r="K776" i="14" s="1"/>
  <c r="K775" i="14" s="1"/>
  <c r="K774" i="14" s="1"/>
  <c r="K773" i="14" s="1"/>
  <c r="H809" i="14"/>
  <c r="H808" i="14" s="1"/>
  <c r="H807" i="14" s="1"/>
  <c r="K810" i="14"/>
  <c r="K809" i="14" s="1"/>
  <c r="K808" i="14" s="1"/>
  <c r="K807" i="14" s="1"/>
  <c r="K800" i="14" s="1"/>
  <c r="K799" i="14" s="1"/>
  <c r="H838" i="14"/>
  <c r="K839" i="14"/>
  <c r="K838" i="14" s="1"/>
  <c r="H848" i="14"/>
  <c r="K849" i="14"/>
  <c r="K848" i="14" s="1"/>
  <c r="H856" i="14"/>
  <c r="K857" i="14"/>
  <c r="K856" i="14" s="1"/>
  <c r="K868" i="14"/>
  <c r="H880" i="14"/>
  <c r="H879" i="14" s="1"/>
  <c r="K881" i="14"/>
  <c r="K880" i="14" s="1"/>
  <c r="K879" i="14" s="1"/>
  <c r="H904" i="14"/>
  <c r="H903" i="14" s="1"/>
  <c r="H902" i="14" s="1"/>
  <c r="H901" i="14" s="1"/>
  <c r="K905" i="14"/>
  <c r="K904" i="14" s="1"/>
  <c r="K903" i="14" s="1"/>
  <c r="K902" i="14" s="1"/>
  <c r="K901" i="14" s="1"/>
  <c r="H929" i="14"/>
  <c r="K930" i="14"/>
  <c r="K929" i="14" s="1"/>
  <c r="K978" i="14"/>
  <c r="H1007" i="14"/>
  <c r="H1006" i="14" s="1"/>
  <c r="H1005" i="14" s="1"/>
  <c r="K1008" i="14"/>
  <c r="K1007" i="14" s="1"/>
  <c r="K1006" i="14" s="1"/>
  <c r="K1005" i="14" s="1"/>
  <c r="P19" i="14"/>
  <c r="N41" i="14"/>
  <c r="P42" i="14"/>
  <c r="P41" i="14" s="1"/>
  <c r="N47" i="14"/>
  <c r="N46" i="14" s="1"/>
  <c r="N45" i="14" s="1"/>
  <c r="P48" i="14"/>
  <c r="P47" i="14" s="1"/>
  <c r="P46" i="14" s="1"/>
  <c r="P45" i="14" s="1"/>
  <c r="N54" i="14"/>
  <c r="P55" i="14"/>
  <c r="P54" i="14" s="1"/>
  <c r="N67" i="14"/>
  <c r="N66" i="14" s="1"/>
  <c r="N65" i="14" s="1"/>
  <c r="N64" i="14" s="1"/>
  <c r="P68" i="14"/>
  <c r="P67" i="14" s="1"/>
  <c r="P66" i="14" s="1"/>
  <c r="P65" i="14" s="1"/>
  <c r="P64" i="14" s="1"/>
  <c r="P86" i="14"/>
  <c r="N127" i="14"/>
  <c r="P128" i="14"/>
  <c r="P127" i="14" s="1"/>
  <c r="N143" i="14"/>
  <c r="P144" i="14"/>
  <c r="P143" i="14" s="1"/>
  <c r="N147" i="14"/>
  <c r="P148" i="14"/>
  <c r="P147" i="14" s="1"/>
  <c r="N153" i="14"/>
  <c r="P154" i="14"/>
  <c r="P153" i="14" s="1"/>
  <c r="N296" i="14"/>
  <c r="N295" i="14" s="1"/>
  <c r="N294" i="14" s="1"/>
  <c r="N293" i="14" s="1"/>
  <c r="P297" i="14"/>
  <c r="P296" i="14" s="1"/>
  <c r="P295" i="14" s="1"/>
  <c r="P294" i="14" s="1"/>
  <c r="P293" i="14" s="1"/>
  <c r="P303" i="14"/>
  <c r="N314" i="14"/>
  <c r="P315" i="14"/>
  <c r="P314" i="14" s="1"/>
  <c r="N318" i="14"/>
  <c r="P319" i="14"/>
  <c r="P318" i="14" s="1"/>
  <c r="N376" i="14"/>
  <c r="P377" i="14"/>
  <c r="P376" i="14" s="1"/>
  <c r="N383" i="14"/>
  <c r="N382" i="14" s="1"/>
  <c r="N381" i="14" s="1"/>
  <c r="P384" i="14"/>
  <c r="P383" i="14" s="1"/>
  <c r="P382" i="14" s="1"/>
  <c r="P381" i="14" s="1"/>
  <c r="N398" i="14"/>
  <c r="N397" i="14" s="1"/>
  <c r="N396" i="14" s="1"/>
  <c r="P399" i="14"/>
  <c r="P398" i="14" s="1"/>
  <c r="P397" i="14" s="1"/>
  <c r="P396" i="14" s="1"/>
  <c r="N407" i="14"/>
  <c r="N406" i="14" s="1"/>
  <c r="N405" i="14" s="1"/>
  <c r="N404" i="14" s="1"/>
  <c r="P408" i="14"/>
  <c r="P407" i="14" s="1"/>
  <c r="P406" i="14" s="1"/>
  <c r="P405" i="14" s="1"/>
  <c r="P404" i="14" s="1"/>
  <c r="N416" i="14"/>
  <c r="P417" i="14"/>
  <c r="P416" i="14" s="1"/>
  <c r="N481" i="14"/>
  <c r="N480" i="14" s="1"/>
  <c r="N479" i="14" s="1"/>
  <c r="N478" i="14" s="1"/>
  <c r="N477" i="14" s="1"/>
  <c r="P482" i="14"/>
  <c r="P481" i="14" s="1"/>
  <c r="P480" i="14" s="1"/>
  <c r="P479" i="14" s="1"/>
  <c r="P478" i="14" s="1"/>
  <c r="P477" i="14" s="1"/>
  <c r="N493" i="14"/>
  <c r="P494" i="14"/>
  <c r="P493" i="14" s="1"/>
  <c r="N497" i="14"/>
  <c r="P498" i="14"/>
  <c r="P497" i="14" s="1"/>
  <c r="N507" i="14"/>
  <c r="N506" i="14" s="1"/>
  <c r="N505" i="14" s="1"/>
  <c r="N504" i="14" s="1"/>
  <c r="P508" i="14"/>
  <c r="P507" i="14" s="1"/>
  <c r="P506" i="14" s="1"/>
  <c r="P505" i="14" s="1"/>
  <c r="P504" i="14" s="1"/>
  <c r="N514" i="14"/>
  <c r="P515" i="14"/>
  <c r="P514" i="14" s="1"/>
  <c r="N523" i="14"/>
  <c r="N522" i="14" s="1"/>
  <c r="N521" i="14" s="1"/>
  <c r="P524" i="14"/>
  <c r="P523" i="14" s="1"/>
  <c r="N529" i="14"/>
  <c r="N528" i="14" s="1"/>
  <c r="N527" i="14" s="1"/>
  <c r="P530" i="14"/>
  <c r="P529" i="14" s="1"/>
  <c r="P528" i="14" s="1"/>
  <c r="P527" i="14" s="1"/>
  <c r="N560" i="14"/>
  <c r="N559" i="14" s="1"/>
  <c r="N558" i="14" s="1"/>
  <c r="N557" i="14" s="1"/>
  <c r="N556" i="14" s="1"/>
  <c r="N555" i="14" s="1"/>
  <c r="P561" i="14"/>
  <c r="P560" i="14" s="1"/>
  <c r="P559" i="14" s="1"/>
  <c r="P558" i="14" s="1"/>
  <c r="P557" i="14" s="1"/>
  <c r="P556" i="14" s="1"/>
  <c r="P555" i="14" s="1"/>
  <c r="P576" i="14"/>
  <c r="P575" i="14" s="1"/>
  <c r="P574" i="14" s="1"/>
  <c r="P573" i="14" s="1"/>
  <c r="P572" i="14" s="1"/>
  <c r="N584" i="14"/>
  <c r="N583" i="14" s="1"/>
  <c r="N582" i="14" s="1"/>
  <c r="P585" i="14"/>
  <c r="P584" i="14" s="1"/>
  <c r="P583" i="14" s="1"/>
  <c r="N591" i="14"/>
  <c r="N590" i="14" s="1"/>
  <c r="N589" i="14" s="1"/>
  <c r="P592" i="14"/>
  <c r="P591" i="14" s="1"/>
  <c r="P590" i="14" s="1"/>
  <c r="P589" i="14" s="1"/>
  <c r="N635" i="14"/>
  <c r="N634" i="14" s="1"/>
  <c r="N633" i="14" s="1"/>
  <c r="P636" i="14"/>
  <c r="P635" i="14" s="1"/>
  <c r="N654" i="14"/>
  <c r="N653" i="14" s="1"/>
  <c r="N652" i="14" s="1"/>
  <c r="N651" i="14" s="1"/>
  <c r="P655" i="14"/>
  <c r="P654" i="14" s="1"/>
  <c r="P653" i="14" s="1"/>
  <c r="P652" i="14" s="1"/>
  <c r="P651" i="14" s="1"/>
  <c r="N662" i="14"/>
  <c r="P663" i="14"/>
  <c r="P662" i="14" s="1"/>
  <c r="N731" i="14"/>
  <c r="P732" i="14"/>
  <c r="P731" i="14" s="1"/>
  <c r="P747" i="14"/>
  <c r="P746" i="14" s="1"/>
  <c r="P757" i="14"/>
  <c r="N976" i="14"/>
  <c r="P977" i="14"/>
  <c r="P976" i="14" s="1"/>
  <c r="P989" i="14"/>
  <c r="P988" i="14" s="1"/>
  <c r="P987" i="14" s="1"/>
  <c r="S26" i="14"/>
  <c r="S25" i="14" s="1"/>
  <c r="S24" i="14" s="1"/>
  <c r="U27" i="14"/>
  <c r="U26" i="14" s="1"/>
  <c r="U25" i="14" s="1"/>
  <c r="U24" i="14" s="1"/>
  <c r="U38" i="14"/>
  <c r="S79" i="14"/>
  <c r="U80" i="14"/>
  <c r="U79" i="14" s="1"/>
  <c r="U83" i="14"/>
  <c r="S91" i="14"/>
  <c r="U92" i="14"/>
  <c r="U91" i="14" s="1"/>
  <c r="S145" i="14"/>
  <c r="U146" i="14"/>
  <c r="U145" i="14" s="1"/>
  <c r="S151" i="14"/>
  <c r="U152" i="14"/>
  <c r="U151" i="14" s="1"/>
  <c r="S187" i="14"/>
  <c r="U188" i="14"/>
  <c r="U187" i="14" s="1"/>
  <c r="U191" i="14"/>
  <c r="U190" i="14" s="1"/>
  <c r="U189" i="14" s="1"/>
  <c r="S201" i="14"/>
  <c r="U202" i="14"/>
  <c r="U201" i="14" s="1"/>
  <c r="S205" i="14"/>
  <c r="U206" i="14"/>
  <c r="U205" i="14" s="1"/>
  <c r="S215" i="14"/>
  <c r="S214" i="14" s="1"/>
  <c r="S213" i="14" s="1"/>
  <c r="S212" i="14" s="1"/>
  <c r="U216" i="14"/>
  <c r="U215" i="14" s="1"/>
  <c r="S229" i="14"/>
  <c r="S228" i="14" s="1"/>
  <c r="U230" i="14"/>
  <c r="U229" i="14" s="1"/>
  <c r="U228" i="14" s="1"/>
  <c r="S245" i="14"/>
  <c r="S244" i="14" s="1"/>
  <c r="S243" i="14" s="1"/>
  <c r="U246" i="14"/>
  <c r="U245" i="14" s="1"/>
  <c r="U244" i="14" s="1"/>
  <c r="U243" i="14" s="1"/>
  <c r="U255" i="14"/>
  <c r="U254" i="14" s="1"/>
  <c r="U253" i="14" s="1"/>
  <c r="U252" i="14" s="1"/>
  <c r="U251" i="14" s="1"/>
  <c r="S274" i="14"/>
  <c r="U275" i="14"/>
  <c r="U274" i="14" s="1"/>
  <c r="S329" i="14"/>
  <c r="U332" i="14"/>
  <c r="S342" i="14"/>
  <c r="U343" i="14"/>
  <c r="U342" i="14" s="1"/>
  <c r="S347" i="14"/>
  <c r="U348" i="14"/>
  <c r="U347" i="14" s="1"/>
  <c r="S449" i="14"/>
  <c r="S448" i="14" s="1"/>
  <c r="S447" i="14" s="1"/>
  <c r="U450" i="14"/>
  <c r="U449" i="14" s="1"/>
  <c r="U448" i="14" s="1"/>
  <c r="U447" i="14" s="1"/>
  <c r="S455" i="14"/>
  <c r="U456" i="14"/>
  <c r="U455" i="14" s="1"/>
  <c r="S507" i="14"/>
  <c r="S506" i="14" s="1"/>
  <c r="S505" i="14" s="1"/>
  <c r="S504" i="14" s="1"/>
  <c r="U508" i="14"/>
  <c r="U507" i="14" s="1"/>
  <c r="U506" i="14" s="1"/>
  <c r="U505" i="14" s="1"/>
  <c r="U504" i="14" s="1"/>
  <c r="S514" i="14"/>
  <c r="U515" i="14"/>
  <c r="U514" i="14" s="1"/>
  <c r="S523" i="14"/>
  <c r="U524" i="14"/>
  <c r="U523" i="14" s="1"/>
  <c r="S529" i="14"/>
  <c r="S528" i="14" s="1"/>
  <c r="S527" i="14" s="1"/>
  <c r="U530" i="14"/>
  <c r="U529" i="14" s="1"/>
  <c r="U528" i="14" s="1"/>
  <c r="U527" i="14" s="1"/>
  <c r="S560" i="14"/>
  <c r="S559" i="14" s="1"/>
  <c r="S558" i="14" s="1"/>
  <c r="S557" i="14" s="1"/>
  <c r="S556" i="14" s="1"/>
  <c r="S555" i="14" s="1"/>
  <c r="U561" i="14"/>
  <c r="U560" i="14" s="1"/>
  <c r="U559" i="14" s="1"/>
  <c r="U558" i="14" s="1"/>
  <c r="U557" i="14" s="1"/>
  <c r="U556" i="14" s="1"/>
  <c r="U555" i="14" s="1"/>
  <c r="U576" i="14"/>
  <c r="U575" i="14" s="1"/>
  <c r="U574" i="14" s="1"/>
  <c r="U573" i="14" s="1"/>
  <c r="U572" i="14" s="1"/>
  <c r="S584" i="14"/>
  <c r="S583" i="14" s="1"/>
  <c r="U585" i="14"/>
  <c r="U584" i="14" s="1"/>
  <c r="U583" i="14" s="1"/>
  <c r="S591" i="14"/>
  <c r="S590" i="14" s="1"/>
  <c r="S589" i="14" s="1"/>
  <c r="U592" i="14"/>
  <c r="U591" i="14" s="1"/>
  <c r="U590" i="14" s="1"/>
  <c r="U589" i="14" s="1"/>
  <c r="S635" i="14"/>
  <c r="U636" i="14"/>
  <c r="U635" i="14" s="1"/>
  <c r="S654" i="14"/>
  <c r="S653" i="14" s="1"/>
  <c r="S652" i="14" s="1"/>
  <c r="S651" i="14" s="1"/>
  <c r="U655" i="14"/>
  <c r="U654" i="14" s="1"/>
  <c r="U653" i="14" s="1"/>
  <c r="U652" i="14" s="1"/>
  <c r="U651" i="14" s="1"/>
  <c r="S662" i="14"/>
  <c r="S659" i="14" s="1"/>
  <c r="S658" i="14" s="1"/>
  <c r="U663" i="14"/>
  <c r="U662" i="14" s="1"/>
  <c r="S731" i="14"/>
  <c r="U732" i="14"/>
  <c r="U731" i="14" s="1"/>
  <c r="U747" i="14"/>
  <c r="U746" i="14" s="1"/>
  <c r="U757" i="14"/>
  <c r="S809" i="14"/>
  <c r="S808" i="14" s="1"/>
  <c r="S807" i="14" s="1"/>
  <c r="U810" i="14"/>
  <c r="U809" i="14" s="1"/>
  <c r="U808" i="14" s="1"/>
  <c r="U807" i="14" s="1"/>
  <c r="U800" i="14" s="1"/>
  <c r="U799" i="14" s="1"/>
  <c r="S821" i="14"/>
  <c r="S820" i="14" s="1"/>
  <c r="S819" i="14" s="1"/>
  <c r="U822" i="14"/>
  <c r="U821" i="14" s="1"/>
  <c r="U820" i="14" s="1"/>
  <c r="U819" i="14" s="1"/>
  <c r="S832" i="14"/>
  <c r="U833" i="14"/>
  <c r="U832" i="14" s="1"/>
  <c r="S838" i="14"/>
  <c r="U839" i="14"/>
  <c r="U838" i="14" s="1"/>
  <c r="S842" i="14"/>
  <c r="U843" i="14"/>
  <c r="U842" i="14" s="1"/>
  <c r="S848" i="14"/>
  <c r="U849" i="14"/>
  <c r="U848" i="14" s="1"/>
  <c r="S852" i="14"/>
  <c r="U853" i="14"/>
  <c r="U852" i="14" s="1"/>
  <c r="S856" i="14"/>
  <c r="U857" i="14"/>
  <c r="U856" i="14" s="1"/>
  <c r="S864" i="14"/>
  <c r="U865" i="14"/>
  <c r="U864" i="14" s="1"/>
  <c r="S877" i="14"/>
  <c r="S876" i="14" s="1"/>
  <c r="U878" i="14"/>
  <c r="U877" i="14" s="1"/>
  <c r="U876" i="14" s="1"/>
  <c r="S883" i="14"/>
  <c r="S882" i="14" s="1"/>
  <c r="U884" i="14"/>
  <c r="U883" i="14" s="1"/>
  <c r="U882" i="14" s="1"/>
  <c r="S899" i="14"/>
  <c r="S898" i="14" s="1"/>
  <c r="S897" i="14" s="1"/>
  <c r="S896" i="14" s="1"/>
  <c r="U900" i="14"/>
  <c r="U899" i="14" s="1"/>
  <c r="U898" i="14" s="1"/>
  <c r="U897" i="14" s="1"/>
  <c r="U896" i="14" s="1"/>
  <c r="S910" i="14"/>
  <c r="S909" i="14" s="1"/>
  <c r="S908" i="14" s="1"/>
  <c r="S907" i="14" s="1"/>
  <c r="S906" i="14" s="1"/>
  <c r="U911" i="14"/>
  <c r="U910" i="14" s="1"/>
  <c r="U909" i="14" s="1"/>
  <c r="U908" i="14" s="1"/>
  <c r="U907" i="14" s="1"/>
  <c r="U906" i="14" s="1"/>
  <c r="S924" i="14"/>
  <c r="S923" i="14" s="1"/>
  <c r="S922" i="14" s="1"/>
  <c r="S921" i="14" s="1"/>
  <c r="U925" i="14"/>
  <c r="U924" i="14" s="1"/>
  <c r="U923" i="14" s="1"/>
  <c r="U922" i="14" s="1"/>
  <c r="U921" i="14" s="1"/>
  <c r="S931" i="14"/>
  <c r="U932" i="14"/>
  <c r="U931" i="14" s="1"/>
  <c r="U938" i="14"/>
  <c r="U937" i="14" s="1"/>
  <c r="S950" i="14"/>
  <c r="S949" i="14" s="1"/>
  <c r="S948" i="14" s="1"/>
  <c r="S947" i="14" s="1"/>
  <c r="S946" i="14" s="1"/>
  <c r="U951" i="14"/>
  <c r="U950" i="14" s="1"/>
  <c r="U949" i="14" s="1"/>
  <c r="U948" i="14" s="1"/>
  <c r="U947" i="14" s="1"/>
  <c r="U946" i="14" s="1"/>
  <c r="U984" i="14"/>
  <c r="U983" i="14" s="1"/>
  <c r="U982" i="14" s="1"/>
  <c r="U981" i="14" s="1"/>
  <c r="S1003" i="14"/>
  <c r="U1004" i="14"/>
  <c r="U1003" i="14" s="1"/>
  <c r="H266" i="14"/>
  <c r="K267" i="14"/>
  <c r="K266" i="14" s="1"/>
  <c r="M293" i="15"/>
  <c r="M292" i="15" s="1"/>
  <c r="F145" i="15"/>
  <c r="F15" i="15"/>
  <c r="M156" i="15"/>
  <c r="R385" i="15"/>
  <c r="F215" i="15"/>
  <c r="F214" i="15" s="1"/>
  <c r="H156" i="15"/>
  <c r="H385" i="15"/>
  <c r="H395" i="15"/>
  <c r="H477" i="15"/>
  <c r="M52" i="15"/>
  <c r="K139" i="15"/>
  <c r="M480" i="15"/>
  <c r="M521" i="15"/>
  <c r="H131" i="15"/>
  <c r="H492" i="15"/>
  <c r="H491" i="15" s="1"/>
  <c r="M131" i="15"/>
  <c r="K164" i="15"/>
  <c r="M244" i="15"/>
  <c r="K463" i="15"/>
  <c r="R34" i="15"/>
  <c r="F496" i="15"/>
  <c r="H197" i="15"/>
  <c r="H293" i="15"/>
  <c r="H292" i="15" s="1"/>
  <c r="H345" i="15"/>
  <c r="H518" i="15"/>
  <c r="M197" i="15"/>
  <c r="M345" i="15"/>
  <c r="M395" i="15"/>
  <c r="K421" i="15"/>
  <c r="M477" i="15"/>
  <c r="M518" i="15"/>
  <c r="M499" i="15"/>
  <c r="P315" i="15"/>
  <c r="R372" i="15"/>
  <c r="F280" i="15"/>
  <c r="O110" i="15"/>
  <c r="O109" i="15" s="1"/>
  <c r="F429" i="15"/>
  <c r="J110" i="15"/>
  <c r="J109" i="15" s="1"/>
  <c r="J252" i="15"/>
  <c r="F505" i="15"/>
  <c r="H34" i="15"/>
  <c r="H70" i="15"/>
  <c r="H315" i="15"/>
  <c r="H372" i="15"/>
  <c r="H521" i="15"/>
  <c r="M80" i="15"/>
  <c r="J228" i="15"/>
  <c r="K315" i="15"/>
  <c r="R52" i="15"/>
  <c r="R197" i="15"/>
  <c r="F19" i="15"/>
  <c r="H20" i="15"/>
  <c r="H19" i="15" s="1"/>
  <c r="F40" i="15"/>
  <c r="H41" i="15"/>
  <c r="H40" i="15" s="1"/>
  <c r="F115" i="15"/>
  <c r="H116" i="15"/>
  <c r="H115" i="15" s="1"/>
  <c r="F135" i="15"/>
  <c r="H136" i="15"/>
  <c r="H135" i="15" s="1"/>
  <c r="F200" i="15"/>
  <c r="H201" i="15"/>
  <c r="H200" i="15" s="1"/>
  <c r="F210" i="15"/>
  <c r="H211" i="15"/>
  <c r="H210" i="15" s="1"/>
  <c r="F255" i="15"/>
  <c r="H256" i="15"/>
  <c r="H255" i="15" s="1"/>
  <c r="F278" i="15"/>
  <c r="H279" i="15"/>
  <c r="H278" i="15" s="1"/>
  <c r="H277" i="15" s="1"/>
  <c r="H330" i="15"/>
  <c r="H329" i="15" s="1"/>
  <c r="F337" i="15"/>
  <c r="H338" i="15"/>
  <c r="H337" i="15" s="1"/>
  <c r="F358" i="15"/>
  <c r="H359" i="15"/>
  <c r="H358" i="15" s="1"/>
  <c r="F378" i="15"/>
  <c r="H378" i="15"/>
  <c r="F400" i="15"/>
  <c r="H401" i="15"/>
  <c r="H400" i="15" s="1"/>
  <c r="F427" i="15"/>
  <c r="H428" i="15"/>
  <c r="H427" i="15" s="1"/>
  <c r="K59" i="15"/>
  <c r="M60" i="15"/>
  <c r="M59" i="15" s="1"/>
  <c r="K85" i="15"/>
  <c r="M86" i="15"/>
  <c r="M85" i="15" s="1"/>
  <c r="K97" i="15"/>
  <c r="M98" i="15"/>
  <c r="M97" i="15" s="1"/>
  <c r="K141" i="15"/>
  <c r="M142" i="15"/>
  <c r="M141" i="15" s="1"/>
  <c r="K194" i="15"/>
  <c r="K193" i="15" s="1"/>
  <c r="M195" i="15"/>
  <c r="M194" i="15" s="1"/>
  <c r="M193" i="15" s="1"/>
  <c r="K255" i="15"/>
  <c r="M256" i="15"/>
  <c r="M255" i="15" s="1"/>
  <c r="K267" i="15"/>
  <c r="M268" i="15"/>
  <c r="M267" i="15" s="1"/>
  <c r="K306" i="15"/>
  <c r="M307" i="15"/>
  <c r="M306" i="15" s="1"/>
  <c r="K423" i="15"/>
  <c r="M424" i="15"/>
  <c r="M423" i="15" s="1"/>
  <c r="K433" i="15"/>
  <c r="M434" i="15"/>
  <c r="M433" i="15" s="1"/>
  <c r="P17" i="15"/>
  <c r="R18" i="15"/>
  <c r="R17" i="15" s="1"/>
  <c r="P21" i="15"/>
  <c r="R22" i="15"/>
  <c r="R21" i="15" s="1"/>
  <c r="P38" i="15"/>
  <c r="R39" i="15"/>
  <c r="R38" i="15" s="1"/>
  <c r="P115" i="15"/>
  <c r="R116" i="15"/>
  <c r="R115" i="15" s="1"/>
  <c r="P141" i="15"/>
  <c r="R142" i="15"/>
  <c r="R141" i="15" s="1"/>
  <c r="P151" i="15"/>
  <c r="R152" i="15"/>
  <c r="R151" i="15" s="1"/>
  <c r="P162" i="15"/>
  <c r="R163" i="15"/>
  <c r="R162" i="15" s="1"/>
  <c r="P166" i="15"/>
  <c r="R167" i="15"/>
  <c r="R166" i="15" s="1"/>
  <c r="P172" i="15"/>
  <c r="R173" i="15"/>
  <c r="R172" i="15" s="1"/>
  <c r="P185" i="15"/>
  <c r="P184" i="15" s="1"/>
  <c r="R186" i="15"/>
  <c r="R185" i="15" s="1"/>
  <c r="R184" i="15" s="1"/>
  <c r="P289" i="15"/>
  <c r="P282" i="15" s="1"/>
  <c r="R290" i="15"/>
  <c r="R289" i="15" s="1"/>
  <c r="R282" i="15" s="1"/>
  <c r="P318" i="15"/>
  <c r="R319" i="15"/>
  <c r="R318" i="15" s="1"/>
  <c r="P333" i="15"/>
  <c r="R334" i="15"/>
  <c r="R333" i="15" s="1"/>
  <c r="P337" i="15"/>
  <c r="R338" i="15"/>
  <c r="R337" i="15" s="1"/>
  <c r="P485" i="15"/>
  <c r="R486" i="15"/>
  <c r="R485" i="15" s="1"/>
  <c r="P507" i="15"/>
  <c r="R508" i="15"/>
  <c r="R507" i="15" s="1"/>
  <c r="P514" i="15"/>
  <c r="R515" i="15"/>
  <c r="R514" i="15" s="1"/>
  <c r="P535" i="15"/>
  <c r="R536" i="15"/>
  <c r="R535" i="15" s="1"/>
  <c r="F489" i="15"/>
  <c r="F55" i="15"/>
  <c r="H56" i="15"/>
  <c r="H55" i="15" s="1"/>
  <c r="F89" i="15"/>
  <c r="H90" i="15"/>
  <c r="H89" i="15" s="1"/>
  <c r="F119" i="15"/>
  <c r="H120" i="15"/>
  <c r="H119" i="15" s="1"/>
  <c r="F137" i="15"/>
  <c r="H138" i="15"/>
  <c r="H137" i="15" s="1"/>
  <c r="F202" i="15"/>
  <c r="H203" i="15"/>
  <c r="H202" i="15" s="1"/>
  <c r="F212" i="15"/>
  <c r="H213" i="15"/>
  <c r="H212" i="15" s="1"/>
  <c r="F237" i="15"/>
  <c r="F236" i="15" s="1"/>
  <c r="H238" i="15"/>
  <c r="H237" i="15" s="1"/>
  <c r="H236" i="15" s="1"/>
  <c r="F267" i="15"/>
  <c r="H268" i="15"/>
  <c r="H267" i="15" s="1"/>
  <c r="F289" i="15"/>
  <c r="H290" i="15"/>
  <c r="H289" i="15" s="1"/>
  <c r="F304" i="15"/>
  <c r="H305" i="15"/>
  <c r="H304" i="15" s="1"/>
  <c r="F352" i="15"/>
  <c r="H353" i="15"/>
  <c r="H352" i="15" s="1"/>
  <c r="F363" i="15"/>
  <c r="H364" i="15"/>
  <c r="H363" i="15" s="1"/>
  <c r="F404" i="15"/>
  <c r="H405" i="15"/>
  <c r="H404" i="15" s="1"/>
  <c r="F440" i="15"/>
  <c r="H441" i="15"/>
  <c r="H440" i="15" s="1"/>
  <c r="F469" i="15"/>
  <c r="H470" i="15"/>
  <c r="H469" i="15" s="1"/>
  <c r="K15" i="15"/>
  <c r="M16" i="15"/>
  <c r="M15" i="15" s="1"/>
  <c r="K40" i="15"/>
  <c r="M41" i="15"/>
  <c r="M40" i="15" s="1"/>
  <c r="K119" i="15"/>
  <c r="M120" i="15"/>
  <c r="M119" i="15" s="1"/>
  <c r="K123" i="15"/>
  <c r="M124" i="15"/>
  <c r="M123" i="15" s="1"/>
  <c r="K135" i="15"/>
  <c r="M136" i="15"/>
  <c r="M135" i="15" s="1"/>
  <c r="K204" i="15"/>
  <c r="M205" i="15"/>
  <c r="M204" i="15" s="1"/>
  <c r="K215" i="15"/>
  <c r="K214" i="15" s="1"/>
  <c r="M216" i="15"/>
  <c r="M215" i="15" s="1"/>
  <c r="M214" i="15" s="1"/>
  <c r="K363" i="15"/>
  <c r="M364" i="15"/>
  <c r="M363" i="15" s="1"/>
  <c r="K378" i="15"/>
  <c r="M379" i="15"/>
  <c r="M378" i="15" s="1"/>
  <c r="K406" i="15"/>
  <c r="M407" i="15"/>
  <c r="M406" i="15" s="1"/>
  <c r="K469" i="15"/>
  <c r="M470" i="15"/>
  <c r="M469" i="15" s="1"/>
  <c r="K485" i="15"/>
  <c r="M486" i="15"/>
  <c r="M485" i="15" s="1"/>
  <c r="K489" i="15"/>
  <c r="M490" i="15"/>
  <c r="M489" i="15" s="1"/>
  <c r="K507" i="15"/>
  <c r="M508" i="15"/>
  <c r="M507" i="15" s="1"/>
  <c r="K514" i="15"/>
  <c r="M515" i="15"/>
  <c r="M514" i="15" s="1"/>
  <c r="K527" i="15"/>
  <c r="M528" i="15"/>
  <c r="M527" i="15" s="1"/>
  <c r="P55" i="15"/>
  <c r="R56" i="15"/>
  <c r="R55" i="15" s="1"/>
  <c r="P59" i="15"/>
  <c r="R60" i="15"/>
  <c r="R59" i="15" s="1"/>
  <c r="R80" i="15"/>
  <c r="P85" i="15"/>
  <c r="R86" i="15"/>
  <c r="R85" i="15" s="1"/>
  <c r="P89" i="15"/>
  <c r="R90" i="15"/>
  <c r="R89" i="15" s="1"/>
  <c r="P97" i="15"/>
  <c r="R98" i="15"/>
  <c r="R97" i="15" s="1"/>
  <c r="P101" i="15"/>
  <c r="R102" i="15"/>
  <c r="R101" i="15" s="1"/>
  <c r="P105" i="15"/>
  <c r="R106" i="15"/>
  <c r="R105" i="15" s="1"/>
  <c r="P200" i="15"/>
  <c r="R201" i="15"/>
  <c r="R200" i="15" s="1"/>
  <c r="P204" i="15"/>
  <c r="R205" i="15"/>
  <c r="R204" i="15" s="1"/>
  <c r="P210" i="15"/>
  <c r="R211" i="15"/>
  <c r="R210" i="15" s="1"/>
  <c r="P215" i="15"/>
  <c r="P214" i="15" s="1"/>
  <c r="R216" i="15"/>
  <c r="R215" i="15" s="1"/>
  <c r="R214" i="15" s="1"/>
  <c r="P230" i="15"/>
  <c r="P229" i="15" s="1"/>
  <c r="R231" i="15"/>
  <c r="R230" i="15" s="1"/>
  <c r="R229" i="15" s="1"/>
  <c r="P237" i="15"/>
  <c r="P236" i="15" s="1"/>
  <c r="R238" i="15"/>
  <c r="R237" i="15" s="1"/>
  <c r="R236" i="15" s="1"/>
  <c r="P255" i="15"/>
  <c r="R256" i="15"/>
  <c r="R255" i="15" s="1"/>
  <c r="P260" i="15"/>
  <c r="R261" i="15"/>
  <c r="R260" i="15" s="1"/>
  <c r="P267" i="15"/>
  <c r="R268" i="15"/>
  <c r="R267" i="15" s="1"/>
  <c r="P278" i="15"/>
  <c r="R279" i="15"/>
  <c r="R278" i="15" s="1"/>
  <c r="R301" i="15"/>
  <c r="R299" i="15" s="1"/>
  <c r="R298" i="15" s="1"/>
  <c r="P306" i="15"/>
  <c r="R307" i="15"/>
  <c r="R306" i="15" s="1"/>
  <c r="P352" i="15"/>
  <c r="R353" i="15"/>
  <c r="R352" i="15" s="1"/>
  <c r="P365" i="15"/>
  <c r="R366" i="15"/>
  <c r="R365" i="15" s="1"/>
  <c r="P376" i="15"/>
  <c r="R377" i="15"/>
  <c r="R376" i="15" s="1"/>
  <c r="P390" i="15"/>
  <c r="R391" i="15"/>
  <c r="R390" i="15" s="1"/>
  <c r="P404" i="15"/>
  <c r="R405" i="15"/>
  <c r="R404" i="15" s="1"/>
  <c r="P410" i="15"/>
  <c r="P409" i="15" s="1"/>
  <c r="P408" i="15" s="1"/>
  <c r="R411" i="15"/>
  <c r="R410" i="15" s="1"/>
  <c r="R409" i="15" s="1"/>
  <c r="R408" i="15" s="1"/>
  <c r="P419" i="15"/>
  <c r="P418" i="15" s="1"/>
  <c r="P417" i="15" s="1"/>
  <c r="R420" i="15"/>
  <c r="R419" i="15" s="1"/>
  <c r="R418" i="15" s="1"/>
  <c r="R417" i="15" s="1"/>
  <c r="P427" i="15"/>
  <c r="R428" i="15"/>
  <c r="R427" i="15" s="1"/>
  <c r="P431" i="15"/>
  <c r="R432" i="15"/>
  <c r="R431" i="15" s="1"/>
  <c r="P436" i="15"/>
  <c r="R437" i="15"/>
  <c r="R436" i="15" s="1"/>
  <c r="P440" i="15"/>
  <c r="R441" i="15"/>
  <c r="R440" i="15" s="1"/>
  <c r="P461" i="15"/>
  <c r="R462" i="15"/>
  <c r="R461" i="15" s="1"/>
  <c r="F151" i="15"/>
  <c r="F258" i="15"/>
  <c r="F23" i="15"/>
  <c r="H24" i="15"/>
  <c r="H23" i="15" s="1"/>
  <c r="F48" i="15"/>
  <c r="F45" i="15" s="1"/>
  <c r="H49" i="15"/>
  <c r="H48" i="15" s="1"/>
  <c r="H45" i="15" s="1"/>
  <c r="F57" i="15"/>
  <c r="H58" i="15"/>
  <c r="H57" i="15" s="1"/>
  <c r="F66" i="15"/>
  <c r="H67" i="15"/>
  <c r="H66" i="15" s="1"/>
  <c r="F83" i="15"/>
  <c r="H84" i="15"/>
  <c r="H83" i="15" s="1"/>
  <c r="F92" i="15"/>
  <c r="F91" i="15" s="1"/>
  <c r="H93" i="15"/>
  <c r="H92" i="15" s="1"/>
  <c r="H91" i="15" s="1"/>
  <c r="F103" i="15"/>
  <c r="H104" i="15"/>
  <c r="H103" i="15" s="1"/>
  <c r="F121" i="15"/>
  <c r="H122" i="15"/>
  <c r="H121" i="15" s="1"/>
  <c r="F139" i="15"/>
  <c r="H140" i="15"/>
  <c r="H139" i="15" s="1"/>
  <c r="F147" i="15"/>
  <c r="H148" i="15"/>
  <c r="H147" i="15" s="1"/>
  <c r="F164" i="15"/>
  <c r="H165" i="15"/>
  <c r="H164" i="15" s="1"/>
  <c r="F172" i="15"/>
  <c r="H173" i="15"/>
  <c r="H172" i="15" s="1"/>
  <c r="F204" i="15"/>
  <c r="H205" i="15"/>
  <c r="H204" i="15" s="1"/>
  <c r="F226" i="15"/>
  <c r="F225" i="15" s="1"/>
  <c r="F224" i="15" s="1"/>
  <c r="H227" i="15"/>
  <c r="H226" i="15" s="1"/>
  <c r="H225" i="15" s="1"/>
  <c r="H224" i="15" s="1"/>
  <c r="F240" i="15"/>
  <c r="F239" i="15" s="1"/>
  <c r="H241" i="15"/>
  <c r="H240" i="15" s="1"/>
  <c r="H239" i="15" s="1"/>
  <c r="F260" i="15"/>
  <c r="F257" i="15" s="1"/>
  <c r="H261" i="15"/>
  <c r="H260" i="15" s="1"/>
  <c r="H257" i="15" s="1"/>
  <c r="F269" i="15"/>
  <c r="H270" i="15"/>
  <c r="H269" i="15" s="1"/>
  <c r="F283" i="15"/>
  <c r="H284" i="15"/>
  <c r="H283" i="15" s="1"/>
  <c r="F306" i="15"/>
  <c r="H307" i="15"/>
  <c r="H306" i="15" s="1"/>
  <c r="F318" i="15"/>
  <c r="H319" i="15"/>
  <c r="H318" i="15" s="1"/>
  <c r="F333" i="15"/>
  <c r="H334" i="15"/>
  <c r="H333" i="15" s="1"/>
  <c r="F365" i="15"/>
  <c r="H366" i="15"/>
  <c r="H365" i="15" s="1"/>
  <c r="F406" i="15"/>
  <c r="H407" i="15"/>
  <c r="H406" i="15" s="1"/>
  <c r="F421" i="15"/>
  <c r="H422" i="15"/>
  <c r="H421" i="15" s="1"/>
  <c r="F431" i="15"/>
  <c r="H432" i="15"/>
  <c r="H431" i="15" s="1"/>
  <c r="F444" i="15"/>
  <c r="F443" i="15" s="1"/>
  <c r="F442" i="15" s="1"/>
  <c r="H445" i="15"/>
  <c r="H444" i="15" s="1"/>
  <c r="H443" i="15" s="1"/>
  <c r="H442" i="15" s="1"/>
  <c r="F461" i="15"/>
  <c r="H462" i="15"/>
  <c r="H461" i="15" s="1"/>
  <c r="F471" i="15"/>
  <c r="H472" i="15"/>
  <c r="H471" i="15" s="1"/>
  <c r="F485" i="15"/>
  <c r="H486" i="15"/>
  <c r="H485" i="15" s="1"/>
  <c r="F507" i="15"/>
  <c r="H508" i="15"/>
  <c r="H507" i="15" s="1"/>
  <c r="F537" i="15"/>
  <c r="H538" i="15"/>
  <c r="H537" i="15" s="1"/>
  <c r="K57" i="15"/>
  <c r="M58" i="15"/>
  <c r="M57" i="15" s="1"/>
  <c r="K61" i="15"/>
  <c r="M62" i="15"/>
  <c r="M61" i="15" s="1"/>
  <c r="K66" i="15"/>
  <c r="M67" i="15"/>
  <c r="M66" i="15" s="1"/>
  <c r="K83" i="15"/>
  <c r="M84" i="15"/>
  <c r="M83" i="15" s="1"/>
  <c r="K87" i="15"/>
  <c r="M88" i="15"/>
  <c r="M87" i="15" s="1"/>
  <c r="K92" i="15"/>
  <c r="K91" i="15" s="1"/>
  <c r="M93" i="15"/>
  <c r="M92" i="15" s="1"/>
  <c r="M91" i="15" s="1"/>
  <c r="K103" i="15"/>
  <c r="M104" i="15"/>
  <c r="M103" i="15" s="1"/>
  <c r="K107" i="15"/>
  <c r="M108" i="15"/>
  <c r="M107" i="15" s="1"/>
  <c r="K174" i="15"/>
  <c r="M175" i="15"/>
  <c r="M174" i="15" s="1"/>
  <c r="K190" i="15"/>
  <c r="K189" i="15" s="1"/>
  <c r="M191" i="15"/>
  <c r="M190" i="15" s="1"/>
  <c r="M189" i="15" s="1"/>
  <c r="K258" i="15"/>
  <c r="M259" i="15"/>
  <c r="M258" i="15" s="1"/>
  <c r="K280" i="15"/>
  <c r="M281" i="15"/>
  <c r="M280" i="15" s="1"/>
  <c r="K304" i="15"/>
  <c r="M305" i="15"/>
  <c r="M304" i="15" s="1"/>
  <c r="K313" i="15"/>
  <c r="M314" i="15"/>
  <c r="M313" i="15" s="1"/>
  <c r="J321" i="15"/>
  <c r="J320" i="15" s="1"/>
  <c r="K341" i="15"/>
  <c r="K340" i="15" s="1"/>
  <c r="K339" i="15" s="1"/>
  <c r="M342" i="15"/>
  <c r="M341" i="15" s="1"/>
  <c r="M340" i="15" s="1"/>
  <c r="M339" i="15" s="1"/>
  <c r="K352" i="15"/>
  <c r="M353" i="15"/>
  <c r="M352" i="15" s="1"/>
  <c r="J354" i="15"/>
  <c r="K427" i="15"/>
  <c r="M428" i="15"/>
  <c r="M427" i="15" s="1"/>
  <c r="K431" i="15"/>
  <c r="M432" i="15"/>
  <c r="M431" i="15" s="1"/>
  <c r="K436" i="15"/>
  <c r="M437" i="15"/>
  <c r="M436" i="15" s="1"/>
  <c r="K440" i="15"/>
  <c r="M441" i="15"/>
  <c r="M440" i="15" s="1"/>
  <c r="K461" i="15"/>
  <c r="M462" i="15"/>
  <c r="M461" i="15" s="1"/>
  <c r="K535" i="15"/>
  <c r="M536" i="15"/>
  <c r="M535" i="15" s="1"/>
  <c r="P15" i="15"/>
  <c r="R16" i="15"/>
  <c r="R15" i="15" s="1"/>
  <c r="P19" i="15"/>
  <c r="R20" i="15"/>
  <c r="R19" i="15" s="1"/>
  <c r="P40" i="15"/>
  <c r="R41" i="15"/>
  <c r="R40" i="15" s="1"/>
  <c r="R70" i="15"/>
  <c r="P119" i="15"/>
  <c r="R120" i="15"/>
  <c r="R119" i="15" s="1"/>
  <c r="P123" i="15"/>
  <c r="R124" i="15"/>
  <c r="R123" i="15" s="1"/>
  <c r="R131" i="15"/>
  <c r="P135" i="15"/>
  <c r="R136" i="15"/>
  <c r="R135" i="15" s="1"/>
  <c r="P139" i="15"/>
  <c r="R140" i="15"/>
  <c r="R139" i="15" s="1"/>
  <c r="P147" i="15"/>
  <c r="R148" i="15"/>
  <c r="R147" i="15" s="1"/>
  <c r="P156" i="15"/>
  <c r="R157" i="15"/>
  <c r="R156" i="15" s="1"/>
  <c r="P164" i="15"/>
  <c r="R165" i="15"/>
  <c r="R164" i="15" s="1"/>
  <c r="P174" i="15"/>
  <c r="R175" i="15"/>
  <c r="R174" i="15" s="1"/>
  <c r="P190" i="15"/>
  <c r="P189" i="15" s="1"/>
  <c r="R191" i="15"/>
  <c r="R190" i="15" s="1"/>
  <c r="R189" i="15" s="1"/>
  <c r="R244" i="15"/>
  <c r="P248" i="15"/>
  <c r="R249" i="15"/>
  <c r="R248" i="15" s="1"/>
  <c r="P293" i="15"/>
  <c r="P292" i="15" s="1"/>
  <c r="R294" i="15"/>
  <c r="R293" i="15" s="1"/>
  <c r="R292" i="15" s="1"/>
  <c r="R322" i="15"/>
  <c r="P341" i="15"/>
  <c r="P340" i="15" s="1"/>
  <c r="P339" i="15" s="1"/>
  <c r="R342" i="15"/>
  <c r="R341" i="15" s="1"/>
  <c r="R340" i="15" s="1"/>
  <c r="R339" i="15" s="1"/>
  <c r="O394" i="15"/>
  <c r="O393" i="15" s="1"/>
  <c r="P398" i="15"/>
  <c r="R399" i="15"/>
  <c r="R398" i="15" s="1"/>
  <c r="O435" i="15"/>
  <c r="R454" i="15"/>
  <c r="P467" i="15"/>
  <c r="R468" i="15"/>
  <c r="R467" i="15" s="1"/>
  <c r="P471" i="15"/>
  <c r="R472" i="15"/>
  <c r="R471" i="15" s="1"/>
  <c r="P475" i="15"/>
  <c r="R476" i="15"/>
  <c r="R475" i="15" s="1"/>
  <c r="P483" i="15"/>
  <c r="R484" i="15"/>
  <c r="R483" i="15" s="1"/>
  <c r="P487" i="15"/>
  <c r="R488" i="15"/>
  <c r="R487" i="15" s="1"/>
  <c r="R492" i="15"/>
  <c r="P496" i="15"/>
  <c r="R497" i="15"/>
  <c r="R496" i="15" s="1"/>
  <c r="P505" i="15"/>
  <c r="R506" i="15"/>
  <c r="R505" i="15" s="1"/>
  <c r="P509" i="15"/>
  <c r="R510" i="15"/>
  <c r="R509" i="15" s="1"/>
  <c r="P516" i="15"/>
  <c r="R517" i="15"/>
  <c r="R516" i="15" s="1"/>
  <c r="P529" i="15"/>
  <c r="R530" i="15"/>
  <c r="R529" i="15" s="1"/>
  <c r="F61" i="15"/>
  <c r="H62" i="15"/>
  <c r="H61" i="15" s="1"/>
  <c r="F87" i="15"/>
  <c r="H88" i="15"/>
  <c r="H87" i="15" s="1"/>
  <c r="F107" i="15"/>
  <c r="H108" i="15"/>
  <c r="H107" i="15" s="1"/>
  <c r="F168" i="15"/>
  <c r="H169" i="15"/>
  <c r="H168" i="15" s="1"/>
  <c r="F190" i="15"/>
  <c r="F189" i="15" s="1"/>
  <c r="H191" i="15"/>
  <c r="H190" i="15" s="1"/>
  <c r="H189" i="15" s="1"/>
  <c r="F233" i="15"/>
  <c r="F232" i="15" s="1"/>
  <c r="H234" i="15"/>
  <c r="H233" i="15" s="1"/>
  <c r="H232" i="15" s="1"/>
  <c r="F287" i="15"/>
  <c r="H288" i="15"/>
  <c r="H287" i="15" s="1"/>
  <c r="H301" i="15"/>
  <c r="H299" i="15" s="1"/>
  <c r="H298" i="15" s="1"/>
  <c r="F390" i="15"/>
  <c r="H391" i="15"/>
  <c r="H390" i="15" s="1"/>
  <c r="F414" i="15"/>
  <c r="F413" i="15" s="1"/>
  <c r="F412" i="15" s="1"/>
  <c r="H415" i="15"/>
  <c r="H414" i="15" s="1"/>
  <c r="H413" i="15" s="1"/>
  <c r="H412" i="15" s="1"/>
  <c r="F436" i="15"/>
  <c r="H437" i="15"/>
  <c r="H436" i="15" s="1"/>
  <c r="F467" i="15"/>
  <c r="H468" i="15"/>
  <c r="H467" i="15" s="1"/>
  <c r="F475" i="15"/>
  <c r="H476" i="15"/>
  <c r="H475" i="15" s="1"/>
  <c r="F514" i="15"/>
  <c r="H515" i="15"/>
  <c r="H514" i="15" s="1"/>
  <c r="F529" i="15"/>
  <c r="H530" i="15"/>
  <c r="H529" i="15" s="1"/>
  <c r="K55" i="15"/>
  <c r="M56" i="15"/>
  <c r="M55" i="15" s="1"/>
  <c r="K89" i="15"/>
  <c r="M90" i="15"/>
  <c r="M89" i="15" s="1"/>
  <c r="K101" i="15"/>
  <c r="M102" i="15"/>
  <c r="M101" i="15" s="1"/>
  <c r="K105" i="15"/>
  <c r="M106" i="15"/>
  <c r="M105" i="15" s="1"/>
  <c r="K166" i="15"/>
  <c r="M167" i="15"/>
  <c r="M166" i="15" s="1"/>
  <c r="K172" i="15"/>
  <c r="M173" i="15"/>
  <c r="M172" i="15" s="1"/>
  <c r="K185" i="15"/>
  <c r="K184" i="15" s="1"/>
  <c r="M186" i="15"/>
  <c r="M185" i="15" s="1"/>
  <c r="M184" i="15" s="1"/>
  <c r="K260" i="15"/>
  <c r="M261" i="15"/>
  <c r="M260" i="15" s="1"/>
  <c r="K278" i="15"/>
  <c r="M279" i="15"/>
  <c r="M278" i="15" s="1"/>
  <c r="M301" i="15"/>
  <c r="K398" i="15"/>
  <c r="M399" i="15"/>
  <c r="M398" i="15" s="1"/>
  <c r="K429" i="15"/>
  <c r="M430" i="15"/>
  <c r="M429" i="15" s="1"/>
  <c r="K438" i="15"/>
  <c r="M439" i="15"/>
  <c r="M438" i="15" s="1"/>
  <c r="K444" i="15"/>
  <c r="K443" i="15" s="1"/>
  <c r="K442" i="15" s="1"/>
  <c r="M445" i="15"/>
  <c r="M444" i="15" s="1"/>
  <c r="M443" i="15" s="1"/>
  <c r="M442" i="15" s="1"/>
  <c r="K531" i="15"/>
  <c r="M532" i="15"/>
  <c r="M531" i="15" s="1"/>
  <c r="P121" i="15"/>
  <c r="R122" i="15"/>
  <c r="R121" i="15" s="1"/>
  <c r="P127" i="15"/>
  <c r="P126" i="15" s="1"/>
  <c r="P125" i="15" s="1"/>
  <c r="R128" i="15"/>
  <c r="R127" i="15" s="1"/>
  <c r="R126" i="15" s="1"/>
  <c r="R125" i="15" s="1"/>
  <c r="P137" i="15"/>
  <c r="R138" i="15"/>
  <c r="R137" i="15" s="1"/>
  <c r="P145" i="15"/>
  <c r="R146" i="15"/>
  <c r="R145" i="15" s="1"/>
  <c r="P194" i="15"/>
  <c r="P193" i="15" s="1"/>
  <c r="R195" i="15"/>
  <c r="R194" i="15" s="1"/>
  <c r="R193" i="15" s="1"/>
  <c r="P469" i="15"/>
  <c r="R470" i="15"/>
  <c r="R469" i="15" s="1"/>
  <c r="P473" i="15"/>
  <c r="R474" i="15"/>
  <c r="R473" i="15" s="1"/>
  <c r="P489" i="15"/>
  <c r="R490" i="15"/>
  <c r="R489" i="15" s="1"/>
  <c r="P527" i="15"/>
  <c r="R528" i="15"/>
  <c r="R527" i="15" s="1"/>
  <c r="H80" i="15"/>
  <c r="F162" i="15"/>
  <c r="H163" i="15"/>
  <c r="H162" i="15" s="1"/>
  <c r="F170" i="15"/>
  <c r="H171" i="15"/>
  <c r="H170" i="15" s="1"/>
  <c r="F194" i="15"/>
  <c r="F193" i="15" s="1"/>
  <c r="H195" i="15"/>
  <c r="H194" i="15" s="1"/>
  <c r="H193" i="15" s="1"/>
  <c r="F341" i="15"/>
  <c r="F340" i="15" s="1"/>
  <c r="F339" i="15" s="1"/>
  <c r="H342" i="15"/>
  <c r="H341" i="15" s="1"/>
  <c r="H340" i="15" s="1"/>
  <c r="H339" i="15" s="1"/>
  <c r="F419" i="15"/>
  <c r="H420" i="15"/>
  <c r="H419" i="15" s="1"/>
  <c r="H454" i="15"/>
  <c r="F483" i="15"/>
  <c r="H484" i="15"/>
  <c r="H483" i="15" s="1"/>
  <c r="F516" i="15"/>
  <c r="H517" i="15"/>
  <c r="H516" i="15" s="1"/>
  <c r="K19" i="15"/>
  <c r="M20" i="15"/>
  <c r="M19" i="15" s="1"/>
  <c r="K145" i="15"/>
  <c r="M146" i="15"/>
  <c r="M145" i="15" s="1"/>
  <c r="K149" i="15"/>
  <c r="M150" i="15"/>
  <c r="M149" i="15" s="1"/>
  <c r="K200" i="15"/>
  <c r="M201" i="15"/>
  <c r="M200" i="15" s="1"/>
  <c r="K210" i="15"/>
  <c r="M211" i="15"/>
  <c r="M210" i="15" s="1"/>
  <c r="K230" i="15"/>
  <c r="K229" i="15" s="1"/>
  <c r="M231" i="15"/>
  <c r="M230" i="15" s="1"/>
  <c r="M229" i="15" s="1"/>
  <c r="K237" i="15"/>
  <c r="K236" i="15" s="1"/>
  <c r="M238" i="15"/>
  <c r="M237" i="15" s="1"/>
  <c r="M236" i="15" s="1"/>
  <c r="K248" i="15"/>
  <c r="M249" i="15"/>
  <c r="M248" i="15" s="1"/>
  <c r="K369" i="15"/>
  <c r="M370" i="15"/>
  <c r="M369" i="15" s="1"/>
  <c r="K414" i="15"/>
  <c r="K413" i="15" s="1"/>
  <c r="K412" i="15" s="1"/>
  <c r="M415" i="15"/>
  <c r="M414" i="15" s="1"/>
  <c r="M413" i="15" s="1"/>
  <c r="M412" i="15" s="1"/>
  <c r="K473" i="15"/>
  <c r="M474" i="15"/>
  <c r="M473" i="15" s="1"/>
  <c r="F21" i="15"/>
  <c r="F101" i="15"/>
  <c r="F17" i="15"/>
  <c r="H18" i="15"/>
  <c r="H17" i="15" s="1"/>
  <c r="F31" i="15"/>
  <c r="H32" i="15"/>
  <c r="H31" i="15" s="1"/>
  <c r="F38" i="15"/>
  <c r="H39" i="15"/>
  <c r="H38" i="15" s="1"/>
  <c r="H33" i="15" s="1"/>
  <c r="H52" i="15"/>
  <c r="F59" i="15"/>
  <c r="H60" i="15"/>
  <c r="H59" i="15" s="1"/>
  <c r="F68" i="15"/>
  <c r="H69" i="15"/>
  <c r="H68" i="15" s="1"/>
  <c r="F85" i="15"/>
  <c r="H86" i="15"/>
  <c r="H85" i="15" s="1"/>
  <c r="F97" i="15"/>
  <c r="H98" i="15"/>
  <c r="H97" i="15" s="1"/>
  <c r="F105" i="15"/>
  <c r="H106" i="15"/>
  <c r="H105" i="15" s="1"/>
  <c r="F123" i="15"/>
  <c r="H124" i="15"/>
  <c r="H123" i="15" s="1"/>
  <c r="F141" i="15"/>
  <c r="H142" i="15"/>
  <c r="H141" i="15" s="1"/>
  <c r="F149" i="15"/>
  <c r="H150" i="15"/>
  <c r="H149" i="15" s="1"/>
  <c r="F166" i="15"/>
  <c r="H167" i="15"/>
  <c r="H166" i="15" s="1"/>
  <c r="F174" i="15"/>
  <c r="H175" i="15"/>
  <c r="H174" i="15" s="1"/>
  <c r="F185" i="15"/>
  <c r="F184" i="15" s="1"/>
  <c r="H186" i="15"/>
  <c r="H185" i="15" s="1"/>
  <c r="H184" i="15" s="1"/>
  <c r="F208" i="15"/>
  <c r="H209" i="15"/>
  <c r="H208" i="15" s="1"/>
  <c r="H219" i="15"/>
  <c r="H218" i="15" s="1"/>
  <c r="H217" i="15" s="1"/>
  <c r="F230" i="15"/>
  <c r="F229" i="15" s="1"/>
  <c r="H231" i="15"/>
  <c r="H230" i="15" s="1"/>
  <c r="H229" i="15" s="1"/>
  <c r="H244" i="15"/>
  <c r="H243" i="15" s="1"/>
  <c r="H242" i="15" s="1"/>
  <c r="F263" i="15"/>
  <c r="H264" i="15"/>
  <c r="H263" i="15" s="1"/>
  <c r="F271" i="15"/>
  <c r="H272" i="15"/>
  <c r="H271" i="15" s="1"/>
  <c r="F285" i="15"/>
  <c r="H286" i="15"/>
  <c r="H285" i="15" s="1"/>
  <c r="F313" i="15"/>
  <c r="H314" i="15"/>
  <c r="H313" i="15" s="1"/>
  <c r="H322" i="15"/>
  <c r="F369" i="15"/>
  <c r="H370" i="15"/>
  <c r="H369" i="15" s="1"/>
  <c r="F376" i="15"/>
  <c r="H377" i="15"/>
  <c r="H376" i="15" s="1"/>
  <c r="F398" i="15"/>
  <c r="H399" i="15"/>
  <c r="H398" i="15" s="1"/>
  <c r="F410" i="15"/>
  <c r="F409" i="15" s="1"/>
  <c r="F408" i="15" s="1"/>
  <c r="H411" i="15"/>
  <c r="H410" i="15" s="1"/>
  <c r="H409" i="15" s="1"/>
  <c r="H408" i="15" s="1"/>
  <c r="F423" i="15"/>
  <c r="H424" i="15"/>
  <c r="H423" i="15" s="1"/>
  <c r="F433" i="15"/>
  <c r="H434" i="15"/>
  <c r="H433" i="15" s="1"/>
  <c r="F463" i="15"/>
  <c r="H464" i="15"/>
  <c r="H463" i="15" s="1"/>
  <c r="F473" i="15"/>
  <c r="H474" i="15"/>
  <c r="H473" i="15" s="1"/>
  <c r="H480" i="15"/>
  <c r="F487" i="15"/>
  <c r="H488" i="15"/>
  <c r="H487" i="15" s="1"/>
  <c r="F509" i="15"/>
  <c r="H510" i="15"/>
  <c r="H509" i="15" s="1"/>
  <c r="F527" i="15"/>
  <c r="H528" i="15"/>
  <c r="H527" i="15" s="1"/>
  <c r="F539" i="15"/>
  <c r="H540" i="15"/>
  <c r="H539" i="15" s="1"/>
  <c r="K17" i="15"/>
  <c r="M18" i="15"/>
  <c r="M17" i="15" s="1"/>
  <c r="K21" i="15"/>
  <c r="M22" i="15"/>
  <c r="M21" i="15" s="1"/>
  <c r="M34" i="15"/>
  <c r="K38" i="15"/>
  <c r="M39" i="15"/>
  <c r="M38" i="15" s="1"/>
  <c r="M70" i="15"/>
  <c r="K115" i="15"/>
  <c r="M116" i="15"/>
  <c r="M115" i="15" s="1"/>
  <c r="K121" i="15"/>
  <c r="M122" i="15"/>
  <c r="M121" i="15" s="1"/>
  <c r="K127" i="15"/>
  <c r="K126" i="15" s="1"/>
  <c r="K125" i="15" s="1"/>
  <c r="M128" i="15"/>
  <c r="M127" i="15" s="1"/>
  <c r="M126" i="15" s="1"/>
  <c r="M125" i="15" s="1"/>
  <c r="K137" i="15"/>
  <c r="M138" i="15"/>
  <c r="M137" i="15" s="1"/>
  <c r="K147" i="15"/>
  <c r="M148" i="15"/>
  <c r="M147" i="15" s="1"/>
  <c r="K151" i="15"/>
  <c r="M152" i="15"/>
  <c r="M151" i="15" s="1"/>
  <c r="K162" i="15"/>
  <c r="M163" i="15"/>
  <c r="M162" i="15" s="1"/>
  <c r="K202" i="15"/>
  <c r="M203" i="15"/>
  <c r="M202" i="15" s="1"/>
  <c r="K208" i="15"/>
  <c r="M209" i="15"/>
  <c r="M208" i="15" s="1"/>
  <c r="K212" i="15"/>
  <c r="M213" i="15"/>
  <c r="M212" i="15" s="1"/>
  <c r="M219" i="15"/>
  <c r="M218" i="15" s="1"/>
  <c r="M217" i="15" s="1"/>
  <c r="K226" i="15"/>
  <c r="K225" i="15" s="1"/>
  <c r="K224" i="15" s="1"/>
  <c r="M227" i="15"/>
  <c r="M226" i="15" s="1"/>
  <c r="M225" i="15" s="1"/>
  <c r="M224" i="15" s="1"/>
  <c r="K233" i="15"/>
  <c r="K232" i="15" s="1"/>
  <c r="M234" i="15"/>
  <c r="M233" i="15" s="1"/>
  <c r="M232" i="15" s="1"/>
  <c r="K240" i="15"/>
  <c r="K239" i="15" s="1"/>
  <c r="M241" i="15"/>
  <c r="M240" i="15" s="1"/>
  <c r="M239" i="15" s="1"/>
  <c r="K289" i="15"/>
  <c r="K282" i="15" s="1"/>
  <c r="M290" i="15"/>
  <c r="M289" i="15" s="1"/>
  <c r="M282" i="15" s="1"/>
  <c r="K318" i="15"/>
  <c r="M319" i="15"/>
  <c r="M318" i="15" s="1"/>
  <c r="K333" i="15"/>
  <c r="M334" i="15"/>
  <c r="M333" i="15" s="1"/>
  <c r="K337" i="15"/>
  <c r="K358" i="15"/>
  <c r="M359" i="15"/>
  <c r="M358" i="15" s="1"/>
  <c r="K365" i="15"/>
  <c r="M366" i="15"/>
  <c r="M365" i="15" s="1"/>
  <c r="M372" i="15"/>
  <c r="K376" i="15"/>
  <c r="M377" i="15"/>
  <c r="M376" i="15" s="1"/>
  <c r="M385" i="15"/>
  <c r="K390" i="15"/>
  <c r="M391" i="15"/>
  <c r="M390" i="15" s="1"/>
  <c r="K404" i="15"/>
  <c r="M405" i="15"/>
  <c r="M404" i="15" s="1"/>
  <c r="K410" i="15"/>
  <c r="K409" i="15" s="1"/>
  <c r="K408" i="15" s="1"/>
  <c r="M411" i="15"/>
  <c r="M410" i="15" s="1"/>
  <c r="M409" i="15" s="1"/>
  <c r="M408" i="15" s="1"/>
  <c r="K419" i="15"/>
  <c r="M420" i="15"/>
  <c r="M419" i="15" s="1"/>
  <c r="M454" i="15"/>
  <c r="K467" i="15"/>
  <c r="M468" i="15"/>
  <c r="M467" i="15" s="1"/>
  <c r="K471" i="15"/>
  <c r="M472" i="15"/>
  <c r="M471" i="15" s="1"/>
  <c r="K475" i="15"/>
  <c r="M476" i="15"/>
  <c r="M475" i="15" s="1"/>
  <c r="K483" i="15"/>
  <c r="M484" i="15"/>
  <c r="M483" i="15" s="1"/>
  <c r="K487" i="15"/>
  <c r="M488" i="15"/>
  <c r="M487" i="15" s="1"/>
  <c r="M492" i="15"/>
  <c r="K496" i="15"/>
  <c r="M497" i="15"/>
  <c r="M496" i="15" s="1"/>
  <c r="K505" i="15"/>
  <c r="M506" i="15"/>
  <c r="M505" i="15" s="1"/>
  <c r="K509" i="15"/>
  <c r="M510" i="15"/>
  <c r="M509" i="15" s="1"/>
  <c r="K516" i="15"/>
  <c r="M517" i="15"/>
  <c r="M516" i="15" s="1"/>
  <c r="K529" i="15"/>
  <c r="M530" i="15"/>
  <c r="M529" i="15" s="1"/>
  <c r="P57" i="15"/>
  <c r="R58" i="15"/>
  <c r="R57" i="15" s="1"/>
  <c r="P61" i="15"/>
  <c r="R62" i="15"/>
  <c r="R61" i="15" s="1"/>
  <c r="P66" i="15"/>
  <c r="R67" i="15"/>
  <c r="R66" i="15" s="1"/>
  <c r="P83" i="15"/>
  <c r="R84" i="15"/>
  <c r="R83" i="15" s="1"/>
  <c r="P87" i="15"/>
  <c r="R88" i="15"/>
  <c r="R87" i="15" s="1"/>
  <c r="P92" i="15"/>
  <c r="P91" i="15" s="1"/>
  <c r="R93" i="15"/>
  <c r="R92" i="15" s="1"/>
  <c r="R91" i="15" s="1"/>
  <c r="P103" i="15"/>
  <c r="R104" i="15"/>
  <c r="R103" i="15" s="1"/>
  <c r="P107" i="15"/>
  <c r="R108" i="15"/>
  <c r="R107" i="15" s="1"/>
  <c r="P149" i="15"/>
  <c r="R150" i="15"/>
  <c r="R149" i="15" s="1"/>
  <c r="P202" i="15"/>
  <c r="R203" i="15"/>
  <c r="R202" i="15" s="1"/>
  <c r="P208" i="15"/>
  <c r="R209" i="15"/>
  <c r="R208" i="15" s="1"/>
  <c r="P212" i="15"/>
  <c r="R213" i="15"/>
  <c r="R212" i="15" s="1"/>
  <c r="R219" i="15"/>
  <c r="R218" i="15" s="1"/>
  <c r="R217" i="15" s="1"/>
  <c r="P226" i="15"/>
  <c r="P225" i="15" s="1"/>
  <c r="P224" i="15" s="1"/>
  <c r="R227" i="15"/>
  <c r="R226" i="15" s="1"/>
  <c r="R225" i="15" s="1"/>
  <c r="R224" i="15" s="1"/>
  <c r="P233" i="15"/>
  <c r="P232" i="15" s="1"/>
  <c r="R234" i="15"/>
  <c r="R233" i="15" s="1"/>
  <c r="R232" i="15" s="1"/>
  <c r="P240" i="15"/>
  <c r="P239" i="15" s="1"/>
  <c r="R241" i="15"/>
  <c r="R240" i="15" s="1"/>
  <c r="R239" i="15" s="1"/>
  <c r="P258" i="15"/>
  <c r="R259" i="15"/>
  <c r="R258" i="15" s="1"/>
  <c r="P280" i="15"/>
  <c r="P277" i="15" s="1"/>
  <c r="R281" i="15"/>
  <c r="R280" i="15" s="1"/>
  <c r="P304" i="15"/>
  <c r="R305" i="15"/>
  <c r="R304" i="15" s="1"/>
  <c r="P313" i="15"/>
  <c r="R314" i="15"/>
  <c r="R313" i="15" s="1"/>
  <c r="R356" i="15"/>
  <c r="P363" i="15"/>
  <c r="R364" i="15"/>
  <c r="R363" i="15" s="1"/>
  <c r="P369" i="15"/>
  <c r="R370" i="15"/>
  <c r="R369" i="15" s="1"/>
  <c r="P378" i="15"/>
  <c r="R379" i="15"/>
  <c r="R378" i="15" s="1"/>
  <c r="R395" i="15"/>
  <c r="P406" i="15"/>
  <c r="P403" i="15" s="1"/>
  <c r="P402" i="15" s="1"/>
  <c r="R407" i="15"/>
  <c r="R406" i="15" s="1"/>
  <c r="P414" i="15"/>
  <c r="P413" i="15" s="1"/>
  <c r="P412" i="15" s="1"/>
  <c r="R415" i="15"/>
  <c r="R414" i="15" s="1"/>
  <c r="R413" i="15" s="1"/>
  <c r="R412" i="15" s="1"/>
  <c r="P429" i="15"/>
  <c r="R430" i="15"/>
  <c r="R429" i="15" s="1"/>
  <c r="P433" i="15"/>
  <c r="R434" i="15"/>
  <c r="R433" i="15" s="1"/>
  <c r="P438" i="15"/>
  <c r="R439" i="15"/>
  <c r="R438" i="15" s="1"/>
  <c r="P444" i="15"/>
  <c r="P443" i="15" s="1"/>
  <c r="P442" i="15" s="1"/>
  <c r="R445" i="15"/>
  <c r="R444" i="15" s="1"/>
  <c r="R443" i="15" s="1"/>
  <c r="R442" i="15" s="1"/>
  <c r="P463" i="15"/>
  <c r="R480" i="15"/>
  <c r="R521" i="15"/>
  <c r="E321" i="15"/>
  <c r="E320" i="15" s="1"/>
  <c r="E252" i="15"/>
  <c r="R861" i="14"/>
  <c r="R860" i="14" s="1"/>
  <c r="R859" i="14" s="1"/>
  <c r="S984" i="14"/>
  <c r="S983" i="14" s="1"/>
  <c r="S982" i="14" s="1"/>
  <c r="F521" i="15"/>
  <c r="F395" i="15"/>
  <c r="F477" i="15"/>
  <c r="K197" i="15"/>
  <c r="K293" i="15"/>
  <c r="K292" i="15" s="1"/>
  <c r="O51" i="15"/>
  <c r="P492" i="15"/>
  <c r="K477" i="15"/>
  <c r="K518" i="15"/>
  <c r="O252" i="15"/>
  <c r="O257" i="15"/>
  <c r="P372" i="15"/>
  <c r="P385" i="15"/>
  <c r="O403" i="15"/>
  <c r="O402" i="15" s="1"/>
  <c r="P521" i="15"/>
  <c r="J384" i="15"/>
  <c r="J383" i="15" s="1"/>
  <c r="F156" i="15"/>
  <c r="J51" i="15"/>
  <c r="O63" i="15"/>
  <c r="O130" i="15"/>
  <c r="O129" i="15" s="1"/>
  <c r="P518" i="15"/>
  <c r="E257" i="15"/>
  <c r="E491" i="15"/>
  <c r="F372" i="15"/>
  <c r="F480" i="15"/>
  <c r="J118" i="15"/>
  <c r="J117" i="15" s="1"/>
  <c r="J257" i="15"/>
  <c r="K345" i="15"/>
  <c r="J513" i="15"/>
  <c r="P345" i="15"/>
  <c r="E526" i="15"/>
  <c r="F181" i="15"/>
  <c r="F180" i="15" s="1"/>
  <c r="K372" i="15"/>
  <c r="J394" i="15"/>
  <c r="J393" i="15" s="1"/>
  <c r="J403" i="15"/>
  <c r="J402" i="15" s="1"/>
  <c r="J418" i="15"/>
  <c r="J417" i="15" s="1"/>
  <c r="O33" i="15"/>
  <c r="O196" i="15"/>
  <c r="O192" i="15" s="1"/>
  <c r="O291" i="15"/>
  <c r="P322" i="15"/>
  <c r="O321" i="15"/>
  <c r="O320" i="15" s="1"/>
  <c r="O513" i="15"/>
  <c r="E291" i="15"/>
  <c r="F518" i="15"/>
  <c r="K52" i="15"/>
  <c r="J207" i="15"/>
  <c r="J206" i="15" s="1"/>
  <c r="J312" i="15"/>
  <c r="K385" i="15"/>
  <c r="K454" i="15"/>
  <c r="K492" i="15"/>
  <c r="O384" i="15"/>
  <c r="O383" i="15" s="1"/>
  <c r="P395" i="15"/>
  <c r="K521" i="15"/>
  <c r="J498" i="15"/>
  <c r="F492" i="15"/>
  <c r="K499" i="15"/>
  <c r="O498" i="15"/>
  <c r="K480" i="15"/>
  <c r="P480" i="15"/>
  <c r="P454" i="15"/>
  <c r="E426" i="15"/>
  <c r="J435" i="15"/>
  <c r="O418" i="15"/>
  <c r="O417" i="15" s="1"/>
  <c r="F385" i="15"/>
  <c r="K395" i="15"/>
  <c r="K394" i="15" s="1"/>
  <c r="K393" i="15" s="1"/>
  <c r="J371" i="15"/>
  <c r="O354" i="15"/>
  <c r="F345" i="15"/>
  <c r="F322" i="15"/>
  <c r="K322" i="15"/>
  <c r="F315" i="15"/>
  <c r="O312" i="15"/>
  <c r="J303" i="15"/>
  <c r="O303" i="15"/>
  <c r="E303" i="15"/>
  <c r="J277" i="15"/>
  <c r="O277" i="15"/>
  <c r="O282" i="15"/>
  <c r="J282" i="15"/>
  <c r="E262" i="15"/>
  <c r="J262" i="15"/>
  <c r="O262" i="15"/>
  <c r="F219" i="15"/>
  <c r="F218" i="15" s="1"/>
  <c r="F217" i="15" s="1"/>
  <c r="E243" i="15"/>
  <c r="E242" i="15" s="1"/>
  <c r="J196" i="15"/>
  <c r="J192" i="15" s="1"/>
  <c r="O207" i="15"/>
  <c r="O206" i="15" s="1"/>
  <c r="P197" i="15"/>
  <c r="J155" i="15"/>
  <c r="J154" i="15" s="1"/>
  <c r="J130" i="15"/>
  <c r="J129" i="15" s="1"/>
  <c r="O118" i="15"/>
  <c r="O117" i="15" s="1"/>
  <c r="J33" i="15"/>
  <c r="F80" i="15"/>
  <c r="J63" i="15"/>
  <c r="J14" i="15"/>
  <c r="J13" i="15" s="1"/>
  <c r="E14" i="15"/>
  <c r="O14" i="15"/>
  <c r="H978" i="14"/>
  <c r="S989" i="14"/>
  <c r="S988" i="14" s="1"/>
  <c r="S987" i="14" s="1"/>
  <c r="M724" i="14"/>
  <c r="S743" i="14"/>
  <c r="S742" i="14" s="1"/>
  <c r="M511" i="14"/>
  <c r="M510" i="14" s="1"/>
  <c r="M509" i="14" s="1"/>
  <c r="G1010" i="14"/>
  <c r="J491" i="15"/>
  <c r="E96" i="15"/>
  <c r="E95" i="15" s="1"/>
  <c r="R801" i="14"/>
  <c r="R800" i="14" s="1"/>
  <c r="R799" i="14" s="1"/>
  <c r="S801" i="14"/>
  <c r="S800" i="14" s="1"/>
  <c r="S799" i="14" s="1"/>
  <c r="M801" i="14"/>
  <c r="M800" i="14" s="1"/>
  <c r="M799" i="14" s="1"/>
  <c r="G801" i="14"/>
  <c r="G800" i="14" s="1"/>
  <c r="G799" i="14" s="1"/>
  <c r="H803" i="14"/>
  <c r="H802" i="14" s="1"/>
  <c r="J96" i="15"/>
  <c r="J95" i="15" s="1"/>
  <c r="O228" i="15"/>
  <c r="E235" i="15"/>
  <c r="F34" i="15"/>
  <c r="F70" i="15"/>
  <c r="K34" i="15"/>
  <c r="K80" i="15"/>
  <c r="K156" i="15"/>
  <c r="K219" i="15"/>
  <c r="K218" i="15" s="1"/>
  <c r="K217" i="15" s="1"/>
  <c r="J235" i="15"/>
  <c r="O235" i="15"/>
  <c r="P80" i="15"/>
  <c r="P219" i="15"/>
  <c r="P218" i="15" s="1"/>
  <c r="P217" i="15" s="1"/>
  <c r="F52" i="15"/>
  <c r="F131" i="15"/>
  <c r="F197" i="15"/>
  <c r="F244" i="15"/>
  <c r="F243" i="15" s="1"/>
  <c r="F242" i="15" s="1"/>
  <c r="F293" i="15"/>
  <c r="F292" i="15" s="1"/>
  <c r="F291" i="15" s="1"/>
  <c r="K70" i="15"/>
  <c r="K131" i="15"/>
  <c r="P34" i="15"/>
  <c r="P52" i="15"/>
  <c r="P70" i="15"/>
  <c r="P131" i="15"/>
  <c r="P244" i="15"/>
  <c r="F454" i="15"/>
  <c r="R366" i="14"/>
  <c r="M975" i="14"/>
  <c r="M974" i="14" s="1"/>
  <c r="M973" i="14" s="1"/>
  <c r="S19" i="14"/>
  <c r="M694" i="14"/>
  <c r="M861" i="14"/>
  <c r="M860" i="14" s="1"/>
  <c r="M859" i="14" s="1"/>
  <c r="M1002" i="14"/>
  <c r="M1001" i="14" s="1"/>
  <c r="M1000" i="14" s="1"/>
  <c r="M999" i="14" s="1"/>
  <c r="M998" i="14" s="1"/>
  <c r="S966" i="14"/>
  <c r="H747" i="14"/>
  <c r="H746" i="14" s="1"/>
  <c r="G1002" i="14"/>
  <c r="G1001" i="14" s="1"/>
  <c r="G1000" i="14" s="1"/>
  <c r="G999" i="14" s="1"/>
  <c r="G998" i="14" s="1"/>
  <c r="M183" i="14"/>
  <c r="M182" i="14" s="1"/>
  <c r="M181" i="14" s="1"/>
  <c r="M180" i="14" s="1"/>
  <c r="M341" i="14"/>
  <c r="M346" i="14"/>
  <c r="S956" i="14"/>
  <c r="S955" i="14" s="1"/>
  <c r="S954" i="14" s="1"/>
  <c r="S953" i="14" s="1"/>
  <c r="S952" i="14" s="1"/>
  <c r="G818" i="14"/>
  <c r="G817" i="14" s="1"/>
  <c r="R373" i="14"/>
  <c r="N984" i="14"/>
  <c r="N983" i="14" s="1"/>
  <c r="N982" i="14" s="1"/>
  <c r="R71" i="14"/>
  <c r="R70" i="14" s="1"/>
  <c r="R69" i="14" s="1"/>
  <c r="R63" i="14" s="1"/>
  <c r="R224" i="14"/>
  <c r="R223" i="14" s="1"/>
  <c r="S255" i="14"/>
  <c r="S254" i="14" s="1"/>
  <c r="S253" i="14" s="1"/>
  <c r="S252" i="14" s="1"/>
  <c r="S251" i="14" s="1"/>
  <c r="R346" i="14"/>
  <c r="S978" i="14"/>
  <c r="H757" i="14"/>
  <c r="H868" i="14"/>
  <c r="N715" i="14"/>
  <c r="N627" i="14"/>
  <c r="N626" i="14" s="1"/>
  <c r="N625" i="14" s="1"/>
  <c r="N624" i="14" s="1"/>
  <c r="N623" i="14" s="1"/>
  <c r="N622" i="14" s="1"/>
  <c r="G673" i="14"/>
  <c r="G669" i="14" s="1"/>
  <c r="N138" i="14"/>
  <c r="N137" i="14" s="1"/>
  <c r="N136" i="14" s="1"/>
  <c r="M288" i="14"/>
  <c r="M287" i="14" s="1"/>
  <c r="M286" i="14" s="1"/>
  <c r="M285" i="14" s="1"/>
  <c r="M302" i="14"/>
  <c r="M301" i="14" s="1"/>
  <c r="M300" i="14" s="1"/>
  <c r="M299" i="14" s="1"/>
  <c r="M522" i="14"/>
  <c r="M521" i="14" s="1"/>
  <c r="M520" i="14" s="1"/>
  <c r="M741" i="14"/>
  <c r="M740" i="14" s="1"/>
  <c r="M875" i="14"/>
  <c r="M874" i="14" s="1"/>
  <c r="S627" i="14"/>
  <c r="S626" i="14" s="1"/>
  <c r="S625" i="14" s="1"/>
  <c r="S624" i="14" s="1"/>
  <c r="S623" i="14" s="1"/>
  <c r="S622" i="14" s="1"/>
  <c r="R895" i="14"/>
  <c r="R894" i="14" s="1"/>
  <c r="N737" i="14"/>
  <c r="H743" i="14"/>
  <c r="H742" i="14" s="1"/>
  <c r="H938" i="14"/>
  <c r="H937" i="14" s="1"/>
  <c r="M37" i="14"/>
  <c r="M36" i="14" s="1"/>
  <c r="M35" i="14" s="1"/>
  <c r="N747" i="14"/>
  <c r="N746" i="14" s="1"/>
  <c r="N757" i="14"/>
  <c r="N989" i="14"/>
  <c r="N988" i="14" s="1"/>
  <c r="N987" i="14" s="1"/>
  <c r="R183" i="14"/>
  <c r="R182" i="14" s="1"/>
  <c r="R181" i="14" s="1"/>
  <c r="R180" i="14" s="1"/>
  <c r="R724" i="14"/>
  <c r="S733" i="14"/>
  <c r="M993" i="14"/>
  <c r="G51" i="14"/>
  <c r="G50" i="14" s="1"/>
  <c r="G49" i="14" s="1"/>
  <c r="M467" i="14"/>
  <c r="M466" i="14" s="1"/>
  <c r="M465" i="14"/>
  <c r="M464" i="14" s="1"/>
  <c r="M463" i="14" s="1"/>
  <c r="H346" i="14"/>
  <c r="H552" i="14"/>
  <c r="H551" i="14" s="1"/>
  <c r="H550" i="14" s="1"/>
  <c r="H549" i="14" s="1"/>
  <c r="H548" i="14" s="1"/>
  <c r="H715" i="14"/>
  <c r="H725" i="14"/>
  <c r="H733" i="14"/>
  <c r="H956" i="14"/>
  <c r="H955" i="14" s="1"/>
  <c r="H954" i="14" s="1"/>
  <c r="H953" i="14" s="1"/>
  <c r="H952" i="14" s="1"/>
  <c r="M366" i="14"/>
  <c r="R642" i="14"/>
  <c r="R641" i="14" s="1"/>
  <c r="M155" i="14"/>
  <c r="M634" i="14"/>
  <c r="M633" i="14" s="1"/>
  <c r="M837" i="14"/>
  <c r="M836" i="14" s="1"/>
  <c r="M981" i="14"/>
  <c r="R288" i="14"/>
  <c r="R287" i="14" s="1"/>
  <c r="R286" i="14" s="1"/>
  <c r="R285" i="14" s="1"/>
  <c r="R302" i="14"/>
  <c r="R301" i="14" s="1"/>
  <c r="R300" i="14" s="1"/>
  <c r="R299" i="14" s="1"/>
  <c r="R341" i="14"/>
  <c r="R413" i="14"/>
  <c r="R412" i="14" s="1"/>
  <c r="R411" i="14" s="1"/>
  <c r="R410" i="14" s="1"/>
  <c r="R409" i="14" s="1"/>
  <c r="R582" i="14"/>
  <c r="R581" i="14" s="1"/>
  <c r="R580" i="14" s="1"/>
  <c r="R571" i="14" s="1"/>
  <c r="R570" i="14" s="1"/>
  <c r="R741" i="14"/>
  <c r="R740" i="14" s="1"/>
  <c r="H545" i="14"/>
  <c r="H544" i="14" s="1"/>
  <c r="H543" i="14" s="1"/>
  <c r="H542" i="14" s="1"/>
  <c r="H541" i="14" s="1"/>
  <c r="H596" i="14"/>
  <c r="H595" i="14" s="1"/>
  <c r="H594" i="14" s="1"/>
  <c r="H593" i="14" s="1"/>
  <c r="H648" i="14"/>
  <c r="H966" i="14"/>
  <c r="H984" i="14"/>
  <c r="H983" i="14" s="1"/>
  <c r="H982" i="14" s="1"/>
  <c r="M162" i="14"/>
  <c r="M413" i="14"/>
  <c r="M412" i="14" s="1"/>
  <c r="M411" i="14" s="1"/>
  <c r="M410" i="14" s="1"/>
  <c r="M409" i="14" s="1"/>
  <c r="N725" i="14"/>
  <c r="M730" i="14"/>
  <c r="S38" i="14"/>
  <c r="R155" i="14"/>
  <c r="R511" i="14"/>
  <c r="R510" i="14" s="1"/>
  <c r="R509" i="14" s="1"/>
  <c r="S938" i="14"/>
  <c r="S937" i="14" s="1"/>
  <c r="N184" i="14"/>
  <c r="M452" i="14"/>
  <c r="M451" i="14" s="1"/>
  <c r="M446" i="14" s="1"/>
  <c r="M440" i="14" s="1"/>
  <c r="M642" i="14"/>
  <c r="M641" i="14" s="1"/>
  <c r="N978" i="14"/>
  <c r="S715" i="14"/>
  <c r="S737" i="14"/>
  <c r="R831" i="14"/>
  <c r="R830" i="14" s="1"/>
  <c r="G965" i="14"/>
  <c r="G964" i="14" s="1"/>
  <c r="G963" i="14" s="1"/>
  <c r="G962" i="14" s="1"/>
  <c r="M51" i="14"/>
  <c r="M50" i="14" s="1"/>
  <c r="M49" i="14" s="1"/>
  <c r="M582" i="14"/>
  <c r="R467" i="14"/>
  <c r="R466" i="14" s="1"/>
  <c r="R465" i="14"/>
  <c r="R464" i="14" s="1"/>
  <c r="R463" i="14" s="1"/>
  <c r="G346" i="14"/>
  <c r="G366" i="14"/>
  <c r="G511" i="14"/>
  <c r="G510" i="14" s="1"/>
  <c r="G509" i="14" s="1"/>
  <c r="M169" i="14"/>
  <c r="M168" i="14" s="1"/>
  <c r="M214" i="14"/>
  <c r="M213" i="14" s="1"/>
  <c r="M212" i="14" s="1"/>
  <c r="R694" i="14"/>
  <c r="R1000" i="14"/>
  <c r="R999" i="14" s="1"/>
  <c r="R998" i="14" s="1"/>
  <c r="G714" i="14"/>
  <c r="G713" i="14" s="1"/>
  <c r="H627" i="14"/>
  <c r="H626" i="14" s="1"/>
  <c r="H625" i="14" s="1"/>
  <c r="H624" i="14" s="1"/>
  <c r="H623" i="14" s="1"/>
  <c r="H622" i="14" s="1"/>
  <c r="M71" i="14"/>
  <c r="M70" i="14" s="1"/>
  <c r="M69" i="14" s="1"/>
  <c r="M63" i="14" s="1"/>
  <c r="M540" i="14"/>
  <c r="M539" i="14" s="1"/>
  <c r="M673" i="14"/>
  <c r="M669" i="14" s="1"/>
  <c r="S725" i="14"/>
  <c r="R730" i="14"/>
  <c r="N576" i="14"/>
  <c r="N575" i="14" s="1"/>
  <c r="N574" i="14" s="1"/>
  <c r="N573" i="14" s="1"/>
  <c r="N572" i="14" s="1"/>
  <c r="R16" i="14"/>
  <c r="R15" i="14" s="1"/>
  <c r="R14" i="14" s="1"/>
  <c r="R13" i="14" s="1"/>
  <c r="R37" i="14"/>
  <c r="R36" i="14" s="1"/>
  <c r="R35" i="14" s="1"/>
  <c r="S648" i="14"/>
  <c r="R818" i="14"/>
  <c r="R817" i="14" s="1"/>
  <c r="R845" i="14"/>
  <c r="R844" i="14" s="1"/>
  <c r="R981" i="14"/>
  <c r="N733" i="14"/>
  <c r="M895" i="14"/>
  <c r="M894" i="14" s="1"/>
  <c r="N938" i="14"/>
  <c r="N937" i="14" s="1"/>
  <c r="R51" i="14"/>
  <c r="R50" i="14" s="1"/>
  <c r="R49" i="14" s="1"/>
  <c r="R268" i="14"/>
  <c r="R260" i="14" s="1"/>
  <c r="R259" i="14" s="1"/>
  <c r="R258" i="14" s="1"/>
  <c r="R452" i="14"/>
  <c r="R451" i="14" s="1"/>
  <c r="R446" i="14" s="1"/>
  <c r="R440" i="14" s="1"/>
  <c r="R659" i="14"/>
  <c r="R658" i="14" s="1"/>
  <c r="R754" i="14"/>
  <c r="R753" i="14" s="1"/>
  <c r="R752" i="14" s="1"/>
  <c r="R751" i="14" s="1"/>
  <c r="R750" i="14" s="1"/>
  <c r="N545" i="14"/>
  <c r="N544" i="14" s="1"/>
  <c r="N543" i="14" s="1"/>
  <c r="N542" i="14" s="1"/>
  <c r="N541" i="14" s="1"/>
  <c r="N596" i="14"/>
  <c r="N648" i="14"/>
  <c r="M659" i="14"/>
  <c r="M658" i="14" s="1"/>
  <c r="M831" i="14"/>
  <c r="M830" i="14" s="1"/>
  <c r="N956" i="14"/>
  <c r="N955" i="14" s="1"/>
  <c r="N954" i="14" s="1"/>
  <c r="N953" i="14" s="1"/>
  <c r="N952" i="14" s="1"/>
  <c r="N966" i="14"/>
  <c r="R162" i="14"/>
  <c r="R351" i="14"/>
  <c r="R429" i="14"/>
  <c r="R424" i="14" s="1"/>
  <c r="R423" i="14" s="1"/>
  <c r="R422" i="14" s="1"/>
  <c r="S747" i="14"/>
  <c r="S746" i="14" s="1"/>
  <c r="S757" i="14"/>
  <c r="R965" i="14"/>
  <c r="R964" i="14" s="1"/>
  <c r="R963" i="14" s="1"/>
  <c r="R962" i="14" s="1"/>
  <c r="R975" i="14"/>
  <c r="R974" i="14" s="1"/>
  <c r="R973" i="14" s="1"/>
  <c r="R993" i="14"/>
  <c r="M395" i="14"/>
  <c r="M389" i="14" s="1"/>
  <c r="G351" i="14"/>
  <c r="N19" i="14"/>
  <c r="N86" i="14"/>
  <c r="M351" i="14"/>
  <c r="M373" i="14"/>
  <c r="R1011" i="14"/>
  <c r="G1011" i="14"/>
  <c r="H86" i="14"/>
  <c r="S124" i="14"/>
  <c r="S138" i="14"/>
  <c r="S137" i="14" s="1"/>
  <c r="S136" i="14" s="1"/>
  <c r="R395" i="14"/>
  <c r="R389" i="14" s="1"/>
  <c r="H19" i="14"/>
  <c r="H124" i="14"/>
  <c r="S576" i="14"/>
  <c r="S575" i="14" s="1"/>
  <c r="S574" i="14" s="1"/>
  <c r="S573" i="14" s="1"/>
  <c r="S572" i="14" s="1"/>
  <c r="G492" i="14"/>
  <c r="G491" i="14" s="1"/>
  <c r="G490" i="14" s="1"/>
  <c r="G489" i="14" s="1"/>
  <c r="H176" i="14"/>
  <c r="H175" i="14" s="1"/>
  <c r="H174" i="14" s="1"/>
  <c r="H169" i="14" s="1"/>
  <c r="H168" i="14" s="1"/>
  <c r="H324" i="14"/>
  <c r="H323" i="14" s="1"/>
  <c r="H576" i="14"/>
  <c r="H575" i="14" s="1"/>
  <c r="H574" i="14" s="1"/>
  <c r="H573" i="14" s="1"/>
  <c r="H572" i="14" s="1"/>
  <c r="N83" i="14"/>
  <c r="N124" i="14"/>
  <c r="M1011" i="14"/>
  <c r="S303" i="14"/>
  <c r="R492" i="14"/>
  <c r="R491" i="14" s="1"/>
  <c r="R490" i="14" s="1"/>
  <c r="R489" i="14" s="1"/>
  <c r="M109" i="14"/>
  <c r="M108" i="14" s="1"/>
  <c r="N271" i="14"/>
  <c r="H307" i="14"/>
  <c r="N255" i="14"/>
  <c r="N254" i="14" s="1"/>
  <c r="N253" i="14" s="1"/>
  <c r="N252" i="14" s="1"/>
  <c r="N251" i="14" s="1"/>
  <c r="N552" i="14"/>
  <c r="N551" i="14" s="1"/>
  <c r="N550" i="14" s="1"/>
  <c r="N549" i="14" s="1"/>
  <c r="N548" i="14" s="1"/>
  <c r="R540" i="14"/>
  <c r="R539" i="14" s="1"/>
  <c r="S552" i="14"/>
  <c r="S551" i="14" s="1"/>
  <c r="S550" i="14" s="1"/>
  <c r="S549" i="14" s="1"/>
  <c r="S548" i="14" s="1"/>
  <c r="R634" i="14"/>
  <c r="R633" i="14" s="1"/>
  <c r="M793" i="14"/>
  <c r="M792" i="14" s="1"/>
  <c r="M791" i="14" s="1"/>
  <c r="M790" i="14" s="1"/>
  <c r="M789" i="14" s="1"/>
  <c r="R793" i="14"/>
  <c r="R792" i="14" s="1"/>
  <c r="R791" i="14" s="1"/>
  <c r="R790" i="14" s="1"/>
  <c r="R789" i="14" s="1"/>
  <c r="G793" i="14"/>
  <c r="G792" i="14" s="1"/>
  <c r="G791" i="14" s="1"/>
  <c r="G790" i="14" s="1"/>
  <c r="G789" i="14" s="1"/>
  <c r="H271" i="14"/>
  <c r="H303" i="14"/>
  <c r="N324" i="14"/>
  <c r="N323" i="14" s="1"/>
  <c r="S86" i="14"/>
  <c r="S271" i="14"/>
  <c r="S324" i="14"/>
  <c r="S323" i="14" s="1"/>
  <c r="G123" i="14"/>
  <c r="G122" i="14" s="1"/>
  <c r="G121" i="14" s="1"/>
  <c r="G322" i="14"/>
  <c r="G321" i="14" s="1"/>
  <c r="G320" i="14" s="1"/>
  <c r="M224" i="14"/>
  <c r="M223" i="14" s="1"/>
  <c r="S83" i="14"/>
  <c r="N307" i="14"/>
  <c r="M322" i="14"/>
  <c r="M321" i="14" s="1"/>
  <c r="M320" i="14" s="1"/>
  <c r="S184" i="14"/>
  <c r="R214" i="14"/>
  <c r="R213" i="14" s="1"/>
  <c r="R212" i="14" s="1"/>
  <c r="S307" i="14"/>
  <c r="R322" i="14"/>
  <c r="R321" i="14" s="1"/>
  <c r="R320" i="14" s="1"/>
  <c r="R169" i="14"/>
  <c r="R168" i="14" s="1"/>
  <c r="M198" i="14"/>
  <c r="M197" i="14" s="1"/>
  <c r="M196" i="14" s="1"/>
  <c r="M195" i="14" s="1"/>
  <c r="S72" i="14"/>
  <c r="S176" i="14"/>
  <c r="S175" i="14" s="1"/>
  <c r="S174" i="14" s="1"/>
  <c r="H191" i="14"/>
  <c r="H190" i="14" s="1"/>
  <c r="H189" i="14" s="1"/>
  <c r="H255" i="14"/>
  <c r="H254" i="14" s="1"/>
  <c r="H253" i="14" s="1"/>
  <c r="H252" i="14" s="1"/>
  <c r="H251" i="14" s="1"/>
  <c r="N38" i="14"/>
  <c r="N303" i="14"/>
  <c r="R109" i="14"/>
  <c r="R108" i="14" s="1"/>
  <c r="S191" i="14"/>
  <c r="S190" i="14" s="1"/>
  <c r="S189" i="14" s="1"/>
  <c r="M123" i="14"/>
  <c r="M122" i="14" s="1"/>
  <c r="M121" i="14" s="1"/>
  <c r="R123" i="14"/>
  <c r="R122" i="14" s="1"/>
  <c r="R121" i="14" s="1"/>
  <c r="H72" i="14"/>
  <c r="H184" i="14"/>
  <c r="N72" i="14"/>
  <c r="H38" i="14"/>
  <c r="H83" i="14"/>
  <c r="H138" i="14"/>
  <c r="H137" i="14" s="1"/>
  <c r="H136" i="14" s="1"/>
  <c r="N191" i="14"/>
  <c r="N190" i="14" s="1"/>
  <c r="N189" i="14" s="1"/>
  <c r="R198" i="14"/>
  <c r="R197" i="14" s="1"/>
  <c r="R196" i="14" s="1"/>
  <c r="R195" i="14" s="1"/>
  <c r="G302" i="14"/>
  <c r="G301" i="14" s="1"/>
  <c r="G300" i="14" s="1"/>
  <c r="G299" i="14" s="1"/>
  <c r="R242" i="14"/>
  <c r="R241" i="14" s="1"/>
  <c r="S596" i="14"/>
  <c r="S595" i="14" s="1"/>
  <c r="S594" i="14" s="1"/>
  <c r="S593" i="14" s="1"/>
  <c r="R522" i="14"/>
  <c r="R521" i="14" s="1"/>
  <c r="R520" i="14" s="1"/>
  <c r="S545" i="14"/>
  <c r="S544" i="14" s="1"/>
  <c r="S543" i="14" s="1"/>
  <c r="S542" i="14" s="1"/>
  <c r="S541" i="14" s="1"/>
  <c r="R673" i="14"/>
  <c r="R669" i="14" s="1"/>
  <c r="R875" i="14"/>
  <c r="R874" i="14" s="1"/>
  <c r="S868" i="14"/>
  <c r="R714" i="14"/>
  <c r="R713" i="14" s="1"/>
  <c r="R837" i="14"/>
  <c r="R836" i="14" s="1"/>
  <c r="R927" i="14"/>
  <c r="R926" i="14" s="1"/>
  <c r="R920" i="14" s="1"/>
  <c r="R919" i="14" s="1"/>
  <c r="M242" i="14"/>
  <c r="M241" i="14" s="1"/>
  <c r="M16" i="14"/>
  <c r="M15" i="14" s="1"/>
  <c r="M14" i="14" s="1"/>
  <c r="M13" i="14" s="1"/>
  <c r="M429" i="14"/>
  <c r="M268" i="14"/>
  <c r="M260" i="14" s="1"/>
  <c r="M259" i="14" s="1"/>
  <c r="M258" i="14" s="1"/>
  <c r="M492" i="14"/>
  <c r="M491" i="14" s="1"/>
  <c r="M490" i="14" s="1"/>
  <c r="M489" i="14" s="1"/>
  <c r="M714" i="14"/>
  <c r="M713" i="14" s="1"/>
  <c r="M845" i="14"/>
  <c r="M844" i="14" s="1"/>
  <c r="M754" i="14"/>
  <c r="M753" i="14" s="1"/>
  <c r="M752" i="14" s="1"/>
  <c r="M751" i="14" s="1"/>
  <c r="M750" i="14" s="1"/>
  <c r="M818" i="14"/>
  <c r="M817" i="14" s="1"/>
  <c r="N868" i="14"/>
  <c r="N743" i="14"/>
  <c r="N742" i="14" s="1"/>
  <c r="G169" i="14"/>
  <c r="G168" i="14" s="1"/>
  <c r="G183" i="14"/>
  <c r="G182" i="14" s="1"/>
  <c r="G181" i="14" s="1"/>
  <c r="G180" i="14" s="1"/>
  <c r="G198" i="14"/>
  <c r="G197" i="14" s="1"/>
  <c r="G196" i="14" s="1"/>
  <c r="G195" i="14" s="1"/>
  <c r="G452" i="14"/>
  <c r="G451" i="14" s="1"/>
  <c r="G446" i="14" s="1"/>
  <c r="G440" i="14" s="1"/>
  <c r="G659" i="14"/>
  <c r="G658" i="14" s="1"/>
  <c r="G373" i="14"/>
  <c r="G429" i="14"/>
  <c r="G634" i="14"/>
  <c r="G633" i="14" s="1"/>
  <c r="G837" i="14"/>
  <c r="G836" i="14" s="1"/>
  <c r="G845" i="14"/>
  <c r="G844" i="14" s="1"/>
  <c r="G754" i="14"/>
  <c r="G753" i="14" s="1"/>
  <c r="G752" i="14" s="1"/>
  <c r="G751" i="14" s="1"/>
  <c r="G750" i="14" s="1"/>
  <c r="G142" i="14"/>
  <c r="G288" i="14"/>
  <c r="G287" i="14" s="1"/>
  <c r="G286" i="14" s="1"/>
  <c r="G285" i="14" s="1"/>
  <c r="G522" i="14"/>
  <c r="G521" i="14" s="1"/>
  <c r="G520" i="14" s="1"/>
  <c r="G724" i="14"/>
  <c r="G730" i="14"/>
  <c r="G981" i="14"/>
  <c r="G975" i="14"/>
  <c r="G974" i="14" s="1"/>
  <c r="G973" i="14" s="1"/>
  <c r="G214" i="14"/>
  <c r="G213" i="14" s="1"/>
  <c r="G212" i="14" s="1"/>
  <c r="G741" i="14"/>
  <c r="G740" i="14" s="1"/>
  <c r="G109" i="14"/>
  <c r="G108" i="14" s="1"/>
  <c r="G694" i="14"/>
  <c r="G16" i="14"/>
  <c r="G15" i="14" s="1"/>
  <c r="G14" i="14" s="1"/>
  <c r="G13" i="14" s="1"/>
  <c r="G37" i="14"/>
  <c r="G36" i="14" s="1"/>
  <c r="G35" i="14" s="1"/>
  <c r="G162" i="14"/>
  <c r="G268" i="14"/>
  <c r="G260" i="14" s="1"/>
  <c r="G259" i="14" s="1"/>
  <c r="G258" i="14" s="1"/>
  <c r="G341" i="14"/>
  <c r="G413" i="14"/>
  <c r="G412" i="14" s="1"/>
  <c r="G411" i="14" s="1"/>
  <c r="G410" i="14" s="1"/>
  <c r="G409" i="14" s="1"/>
  <c r="G540" i="14"/>
  <c r="G539" i="14" s="1"/>
  <c r="G861" i="14"/>
  <c r="G860" i="14" s="1"/>
  <c r="G867" i="14"/>
  <c r="G866" i="14" s="1"/>
  <c r="G395" i="14"/>
  <c r="G389" i="14" s="1"/>
  <c r="G71" i="14"/>
  <c r="G70" i="14" s="1"/>
  <c r="G69" i="14" s="1"/>
  <c r="G63" i="14" s="1"/>
  <c r="G155" i="14"/>
  <c r="H522" i="14"/>
  <c r="H521" i="14" s="1"/>
  <c r="H520" i="14" s="1"/>
  <c r="G642" i="14"/>
  <c r="G641" i="14" s="1"/>
  <c r="G928" i="14"/>
  <c r="G927" i="14" s="1"/>
  <c r="G926" i="14" s="1"/>
  <c r="G920" i="14" s="1"/>
  <c r="G919" i="14" s="1"/>
  <c r="G895" i="14"/>
  <c r="G894" i="14" s="1"/>
  <c r="G224" i="14"/>
  <c r="G223" i="14" s="1"/>
  <c r="G242" i="14"/>
  <c r="G241" i="14" s="1"/>
  <c r="G467" i="14"/>
  <c r="G466" i="14" s="1"/>
  <c r="G465" i="14"/>
  <c r="G464" i="14" s="1"/>
  <c r="G463" i="14" s="1"/>
  <c r="G875" i="14"/>
  <c r="G874" i="14" s="1"/>
  <c r="G582" i="14"/>
  <c r="G581" i="14" s="1"/>
  <c r="G580" i="14" s="1"/>
  <c r="G571" i="14" s="1"/>
  <c r="G570" i="14" s="1"/>
  <c r="G831" i="14"/>
  <c r="G830" i="14" s="1"/>
  <c r="O96" i="15"/>
  <c r="O95" i="15" s="1"/>
  <c r="O526" i="15"/>
  <c r="O155" i="15"/>
  <c r="O154" i="15" s="1"/>
  <c r="O426" i="15"/>
  <c r="P477" i="15"/>
  <c r="P499" i="15"/>
  <c r="K244" i="15"/>
  <c r="J291" i="15"/>
  <c r="J426" i="15"/>
  <c r="J526" i="15"/>
  <c r="E130" i="15"/>
  <c r="E129" i="15" s="1"/>
  <c r="E344" i="15"/>
  <c r="E384" i="15"/>
  <c r="E383" i="15" s="1"/>
  <c r="E453" i="15"/>
  <c r="E282" i="15"/>
  <c r="E403" i="15"/>
  <c r="E402" i="15" s="1"/>
  <c r="E110" i="15"/>
  <c r="E109" i="15" s="1"/>
  <c r="E207" i="15"/>
  <c r="E206" i="15" s="1"/>
  <c r="E394" i="15"/>
  <c r="E393" i="15" s="1"/>
  <c r="E155" i="15"/>
  <c r="E154" i="15" s="1"/>
  <c r="E354" i="15"/>
  <c r="E362" i="15"/>
  <c r="E33" i="15"/>
  <c r="E63" i="15"/>
  <c r="E418" i="15"/>
  <c r="E417" i="15" s="1"/>
  <c r="E435" i="15"/>
  <c r="E513" i="15"/>
  <c r="E228" i="15"/>
  <c r="E371" i="15"/>
  <c r="F435" i="15"/>
  <c r="E51" i="15"/>
  <c r="E196" i="15"/>
  <c r="E192" i="15" s="1"/>
  <c r="E277" i="15"/>
  <c r="E312" i="15"/>
  <c r="E498" i="15"/>
  <c r="E118" i="15"/>
  <c r="E117" i="15" s="1"/>
  <c r="L862" i="14"/>
  <c r="Q862" i="14"/>
  <c r="F862" i="14"/>
  <c r="O361" i="15" l="1"/>
  <c r="S395" i="14"/>
  <c r="N373" i="14"/>
  <c r="H694" i="14"/>
  <c r="H965" i="14"/>
  <c r="H964" i="14" s="1"/>
  <c r="H963" i="14" s="1"/>
  <c r="H962" i="14" s="1"/>
  <c r="M362" i="15"/>
  <c r="R211" i="14"/>
  <c r="R210" i="14" s="1"/>
  <c r="U346" i="14"/>
  <c r="N724" i="14"/>
  <c r="H861" i="14"/>
  <c r="H860" i="14" s="1"/>
  <c r="H724" i="14"/>
  <c r="H895" i="14"/>
  <c r="K741" i="14"/>
  <c r="K740" i="14" s="1"/>
  <c r="H511" i="14"/>
  <c r="H510" i="14" s="1"/>
  <c r="M211" i="14"/>
  <c r="K362" i="15"/>
  <c r="P582" i="14"/>
  <c r="P581" i="14" s="1"/>
  <c r="P142" i="14"/>
  <c r="N341" i="14"/>
  <c r="U142" i="14"/>
  <c r="S867" i="14"/>
  <c r="S866" i="14" s="1"/>
  <c r="S831" i="14"/>
  <c r="S830" i="14" s="1"/>
  <c r="N142" i="14"/>
  <c r="U965" i="14"/>
  <c r="U964" i="14" s="1"/>
  <c r="U963" i="14" s="1"/>
  <c r="U962" i="14" s="1"/>
  <c r="S142" i="14"/>
  <c r="M581" i="14"/>
  <c r="M580" i="14" s="1"/>
  <c r="M571" i="14" s="1"/>
  <c r="M570" i="14" s="1"/>
  <c r="U582" i="14"/>
  <c r="H224" i="14"/>
  <c r="H223" i="14" s="1"/>
  <c r="H452" i="14"/>
  <c r="H451" i="14" s="1"/>
  <c r="H162" i="14"/>
  <c r="S373" i="14"/>
  <c r="N109" i="14"/>
  <c r="N108" i="14" s="1"/>
  <c r="K142" i="14"/>
  <c r="H228" i="15"/>
  <c r="O13" i="15"/>
  <c r="H362" i="15"/>
  <c r="P362" i="15"/>
  <c r="E392" i="15"/>
  <c r="F362" i="15"/>
  <c r="P642" i="14"/>
  <c r="M299" i="15"/>
  <c r="M298" i="15" s="1"/>
  <c r="M291" i="15" s="1"/>
  <c r="R362" i="15"/>
  <c r="N268" i="14"/>
  <c r="M141" i="14"/>
  <c r="M135" i="14" s="1"/>
  <c r="U123" i="14"/>
  <c r="U122" i="14" s="1"/>
  <c r="U121" i="14" s="1"/>
  <c r="P123" i="14"/>
  <c r="P122" i="14" s="1"/>
  <c r="P121" i="14" s="1"/>
  <c r="U928" i="14"/>
  <c r="S754" i="14"/>
  <c r="S753" i="14" s="1"/>
  <c r="S752" i="14" s="1"/>
  <c r="S751" i="14" s="1"/>
  <c r="S750" i="14" s="1"/>
  <c r="S975" i="14"/>
  <c r="S974" i="14" s="1"/>
  <c r="S973" i="14" s="1"/>
  <c r="S981" i="14"/>
  <c r="P741" i="14"/>
  <c r="P740" i="14" s="1"/>
  <c r="N1002" i="14"/>
  <c r="N1001" i="14" s="1"/>
  <c r="N1000" i="14" s="1"/>
  <c r="N999" i="14" s="1"/>
  <c r="N998" i="14" s="1"/>
  <c r="U169" i="14"/>
  <c r="U168" i="14" s="1"/>
  <c r="S928" i="14"/>
  <c r="S927" i="14" s="1"/>
  <c r="S926" i="14" s="1"/>
  <c r="S920" i="14" s="1"/>
  <c r="S919" i="14" s="1"/>
  <c r="K183" i="14"/>
  <c r="K182" i="14" s="1"/>
  <c r="K181" i="14" s="1"/>
  <c r="K180" i="14" s="1"/>
  <c r="H642" i="14"/>
  <c r="H641" i="14" s="1"/>
  <c r="S1002" i="14"/>
  <c r="S1001" i="14" s="1"/>
  <c r="S1000" i="14" s="1"/>
  <c r="S999" i="14" s="1"/>
  <c r="S998" i="14" s="1"/>
  <c r="K162" i="14"/>
  <c r="U975" i="14"/>
  <c r="U974" i="14" s="1"/>
  <c r="U973" i="14" s="1"/>
  <c r="P928" i="14"/>
  <c r="P927" i="14" s="1"/>
  <c r="P926" i="14" s="1"/>
  <c r="P920" i="14" s="1"/>
  <c r="P919" i="14" s="1"/>
  <c r="U724" i="14"/>
  <c r="S490" i="14"/>
  <c r="S489" i="14" s="1"/>
  <c r="P540" i="14"/>
  <c r="P539" i="14" s="1"/>
  <c r="S346" i="14"/>
  <c r="U242" i="14"/>
  <c r="U241" i="14" s="1"/>
  <c r="K522" i="14"/>
  <c r="K521" i="14" s="1"/>
  <c r="K520" i="14" s="1"/>
  <c r="K341" i="14"/>
  <c r="N831" i="14"/>
  <c r="N830" i="14" s="1"/>
  <c r="N928" i="14"/>
  <c r="U540" i="14"/>
  <c r="U539" i="14" s="1"/>
  <c r="K460" i="14"/>
  <c r="K459" i="14" s="1"/>
  <c r="K458" i="14" s="1"/>
  <c r="K457" i="14" s="1"/>
  <c r="N595" i="14"/>
  <c r="N594" i="14" s="1"/>
  <c r="N593" i="14" s="1"/>
  <c r="P595" i="14"/>
  <c r="P594" i="14" s="1"/>
  <c r="P593" i="14" s="1"/>
  <c r="K540" i="14"/>
  <c r="K288" i="14"/>
  <c r="K287" i="14" s="1"/>
  <c r="K286" i="14" s="1"/>
  <c r="K285" i="14" s="1"/>
  <c r="H582" i="14"/>
  <c r="H581" i="14" s="1"/>
  <c r="H730" i="14"/>
  <c r="S965" i="14"/>
  <c r="S964" i="14" s="1"/>
  <c r="S963" i="14" s="1"/>
  <c r="S962" i="14" s="1"/>
  <c r="K330" i="14"/>
  <c r="K329" i="14" s="1"/>
  <c r="K322" i="14" s="1"/>
  <c r="K321" i="14" s="1"/>
  <c r="K320" i="14" s="1"/>
  <c r="U51" i="14"/>
  <c r="U50" i="14" s="1"/>
  <c r="U49" i="14" s="1"/>
  <c r="P330" i="14"/>
  <c r="P329" i="14" s="1"/>
  <c r="P322" i="14" s="1"/>
  <c r="P321" i="14" s="1"/>
  <c r="P320" i="14" s="1"/>
  <c r="U330" i="14"/>
  <c r="U329" i="14" s="1"/>
  <c r="U322" i="14" s="1"/>
  <c r="U321" i="14" s="1"/>
  <c r="U320" i="14" s="1"/>
  <c r="S341" i="14"/>
  <c r="P730" i="14"/>
  <c r="P723" i="14" s="1"/>
  <c r="H509" i="14"/>
  <c r="H503" i="14" s="1"/>
  <c r="H492" i="14"/>
  <c r="H491" i="14" s="1"/>
  <c r="H490" i="14" s="1"/>
  <c r="H489" i="14" s="1"/>
  <c r="U183" i="14"/>
  <c r="U182" i="14" s="1"/>
  <c r="U181" i="14" s="1"/>
  <c r="U180" i="14" s="1"/>
  <c r="S895" i="14"/>
  <c r="S894" i="14" s="1"/>
  <c r="U741" i="14"/>
  <c r="U740" i="14" s="1"/>
  <c r="S634" i="14"/>
  <c r="S633" i="14" s="1"/>
  <c r="P268" i="14"/>
  <c r="U395" i="14"/>
  <c r="N452" i="14"/>
  <c r="N451" i="14" s="1"/>
  <c r="N446" i="14" s="1"/>
  <c r="N440" i="14" s="1"/>
  <c r="N965" i="14"/>
  <c r="N964" i="14" s="1"/>
  <c r="N963" i="14" s="1"/>
  <c r="N962" i="14" s="1"/>
  <c r="P981" i="14"/>
  <c r="H1000" i="14"/>
  <c r="H999" i="14" s="1"/>
  <c r="H998" i="14" s="1"/>
  <c r="H429" i="14"/>
  <c r="H424" i="14" s="1"/>
  <c r="H423" i="14" s="1"/>
  <c r="H422" i="14" s="1"/>
  <c r="N861" i="14"/>
  <c r="N860" i="14" s="1"/>
  <c r="H242" i="14"/>
  <c r="H241" i="14" s="1"/>
  <c r="S169" i="14"/>
  <c r="S168" i="14" s="1"/>
  <c r="H123" i="14"/>
  <c r="H122" i="14" s="1"/>
  <c r="H121" i="14" s="1"/>
  <c r="P183" i="14"/>
  <c r="P182" i="14" s="1"/>
  <c r="P181" i="14" s="1"/>
  <c r="P180" i="14" s="1"/>
  <c r="P224" i="14"/>
  <c r="P223" i="14" s="1"/>
  <c r="K642" i="14"/>
  <c r="K641" i="14" s="1"/>
  <c r="U214" i="14"/>
  <c r="U213" i="14" s="1"/>
  <c r="U212" i="14" s="1"/>
  <c r="P634" i="14"/>
  <c r="P633" i="14" s="1"/>
  <c r="K395" i="14"/>
  <c r="K389" i="14" s="1"/>
  <c r="N673" i="14"/>
  <c r="N669" i="14" s="1"/>
  <c r="H268" i="14"/>
  <c r="S285" i="14"/>
  <c r="H754" i="14"/>
  <c r="H753" i="14" s="1"/>
  <c r="H752" i="14" s="1"/>
  <c r="H751" i="14" s="1"/>
  <c r="U109" i="14"/>
  <c r="U108" i="14" s="1"/>
  <c r="K965" i="14"/>
  <c r="K964" i="14" s="1"/>
  <c r="K963" i="14" s="1"/>
  <c r="K962" i="14" s="1"/>
  <c r="N754" i="14"/>
  <c r="N753" i="14" s="1"/>
  <c r="N752" i="14" s="1"/>
  <c r="N751" i="14" s="1"/>
  <c r="N750" i="14" s="1"/>
  <c r="H875" i="14"/>
  <c r="H874" i="14" s="1"/>
  <c r="N875" i="14"/>
  <c r="N874" i="14" s="1"/>
  <c r="H288" i="14"/>
  <c r="H287" i="14" s="1"/>
  <c r="H286" i="14" s="1"/>
  <c r="H285" i="14" s="1"/>
  <c r="H198" i="14"/>
  <c r="H197" i="14" s="1"/>
  <c r="H196" i="14" s="1"/>
  <c r="H195" i="14" s="1"/>
  <c r="S582" i="14"/>
  <c r="S581" i="14" s="1"/>
  <c r="S580" i="14" s="1"/>
  <c r="S571" i="14" s="1"/>
  <c r="S570" i="14" s="1"/>
  <c r="S242" i="14"/>
  <c r="S241" i="14" s="1"/>
  <c r="N659" i="14"/>
  <c r="N658" i="14" s="1"/>
  <c r="H837" i="14"/>
  <c r="H836" i="14" s="1"/>
  <c r="N837" i="14"/>
  <c r="N836" i="14" s="1"/>
  <c r="N694" i="14"/>
  <c r="H634" i="14"/>
  <c r="H633" i="14" s="1"/>
  <c r="N895" i="14"/>
  <c r="N894" i="14" s="1"/>
  <c r="U730" i="14"/>
  <c r="P754" i="14"/>
  <c r="P753" i="14" s="1"/>
  <c r="P752" i="14" s="1"/>
  <c r="P751" i="14" s="1"/>
  <c r="P750" i="14" s="1"/>
  <c r="N492" i="14"/>
  <c r="N491" i="14" s="1"/>
  <c r="N490" i="14" s="1"/>
  <c r="N489" i="14" s="1"/>
  <c r="S413" i="14"/>
  <c r="N511" i="14"/>
  <c r="N510" i="14" s="1"/>
  <c r="N509" i="14" s="1"/>
  <c r="S642" i="14"/>
  <c r="S641" i="14" s="1"/>
  <c r="S632" i="14" s="1"/>
  <c r="S631" i="14" s="1"/>
  <c r="N183" i="14"/>
  <c r="N182" i="14" s="1"/>
  <c r="N181" i="14" s="1"/>
  <c r="N180" i="14" s="1"/>
  <c r="P965" i="14"/>
  <c r="P964" i="14" s="1"/>
  <c r="P963" i="14" s="1"/>
  <c r="P962" i="14" s="1"/>
  <c r="N346" i="14"/>
  <c r="U389" i="14"/>
  <c r="N242" i="14"/>
  <c r="N241" i="14" s="1"/>
  <c r="N642" i="14"/>
  <c r="N641" i="14" s="1"/>
  <c r="N632" i="14" s="1"/>
  <c r="N631" i="14" s="1"/>
  <c r="U37" i="14"/>
  <c r="U36" i="14" s="1"/>
  <c r="U35" i="14" s="1"/>
  <c r="K714" i="14"/>
  <c r="K713" i="14" s="1"/>
  <c r="K37" i="14"/>
  <c r="K36" i="14" s="1"/>
  <c r="K35" i="14" s="1"/>
  <c r="K659" i="14"/>
  <c r="K658" i="14" s="1"/>
  <c r="U867" i="14"/>
  <c r="U866" i="14" s="1"/>
  <c r="N395" i="14"/>
  <c r="N389" i="14" s="1"/>
  <c r="H580" i="14"/>
  <c r="H571" i="14" s="1"/>
  <c r="H570" i="14" s="1"/>
  <c r="S875" i="14"/>
  <c r="S874" i="14" s="1"/>
  <c r="P37" i="14"/>
  <c r="P36" i="14" s="1"/>
  <c r="P35" i="14" s="1"/>
  <c r="K867" i="14"/>
  <c r="K866" i="14" s="1"/>
  <c r="H214" i="14"/>
  <c r="H213" i="14" s="1"/>
  <c r="H212" i="14" s="1"/>
  <c r="H211" i="14" s="1"/>
  <c r="H51" i="14"/>
  <c r="H50" i="14" s="1"/>
  <c r="H49" i="14" s="1"/>
  <c r="S673" i="14"/>
  <c r="S669" i="14" s="1"/>
  <c r="S657" i="14" s="1"/>
  <c r="S656" i="14" s="1"/>
  <c r="S109" i="14"/>
  <c r="S108" i="14" s="1"/>
  <c r="S51" i="14"/>
  <c r="S50" i="14" s="1"/>
  <c r="S49" i="14" s="1"/>
  <c r="H659" i="14"/>
  <c r="H658" i="14" s="1"/>
  <c r="H341" i="14"/>
  <c r="H845" i="14"/>
  <c r="H844" i="14" s="1"/>
  <c r="S198" i="14"/>
  <c r="S197" i="14" s="1"/>
  <c r="S196" i="14" s="1"/>
  <c r="S195" i="14" s="1"/>
  <c r="S741" i="14"/>
  <c r="S740" i="14" s="1"/>
  <c r="N975" i="14"/>
  <c r="N974" i="14" s="1"/>
  <c r="N973" i="14" s="1"/>
  <c r="S16" i="14"/>
  <c r="S15" i="14" s="1"/>
  <c r="S14" i="14" s="1"/>
  <c r="S13" i="14" s="1"/>
  <c r="N520" i="14"/>
  <c r="N413" i="14"/>
  <c r="N412" i="14" s="1"/>
  <c r="N411" i="14" s="1"/>
  <c r="N410" i="14" s="1"/>
  <c r="N409" i="14" s="1"/>
  <c r="N51" i="14"/>
  <c r="N50" i="14" s="1"/>
  <c r="N49" i="14" s="1"/>
  <c r="H894" i="14"/>
  <c r="K730" i="14"/>
  <c r="K723" i="14" s="1"/>
  <c r="K582" i="14"/>
  <c r="K581" i="14" s="1"/>
  <c r="K580" i="14" s="1"/>
  <c r="K571" i="14" s="1"/>
  <c r="K570" i="14" s="1"/>
  <c r="K366" i="14"/>
  <c r="S224" i="14"/>
  <c r="S223" i="14" s="1"/>
  <c r="S211" i="14" s="1"/>
  <c r="P16" i="14"/>
  <c r="P15" i="14" s="1"/>
  <c r="P14" i="14" s="1"/>
  <c r="P13" i="14" s="1"/>
  <c r="K452" i="14"/>
  <c r="K451" i="14" s="1"/>
  <c r="K446" i="14" s="1"/>
  <c r="K440" i="14" s="1"/>
  <c r="P831" i="14"/>
  <c r="P830" i="14" s="1"/>
  <c r="K109" i="14"/>
  <c r="K108" i="14" s="1"/>
  <c r="K895" i="14"/>
  <c r="K894" i="14" s="1"/>
  <c r="K539" i="14"/>
  <c r="H413" i="14"/>
  <c r="H412" i="14" s="1"/>
  <c r="H411" i="14" s="1"/>
  <c r="H410" i="14" s="1"/>
  <c r="H409" i="14" s="1"/>
  <c r="H366" i="14"/>
  <c r="H142" i="14"/>
  <c r="H109" i="14"/>
  <c r="H108" i="14" s="1"/>
  <c r="S861" i="14"/>
  <c r="S860" i="14" s="1"/>
  <c r="S845" i="14"/>
  <c r="S844" i="14" s="1"/>
  <c r="S837" i="14"/>
  <c r="S836" i="14" s="1"/>
  <c r="S818" i="14"/>
  <c r="S817" i="14" s="1"/>
  <c r="S798" i="14" s="1"/>
  <c r="S522" i="14"/>
  <c r="S521" i="14" s="1"/>
  <c r="S520" i="14" s="1"/>
  <c r="S511" i="14"/>
  <c r="S510" i="14" s="1"/>
  <c r="S509" i="14" s="1"/>
  <c r="S452" i="14"/>
  <c r="S451" i="14" s="1"/>
  <c r="S446" i="14" s="1"/>
  <c r="S440" i="14" s="1"/>
  <c r="S421" i="14" s="1"/>
  <c r="S694" i="14"/>
  <c r="H673" i="14"/>
  <c r="H669" i="14" s="1"/>
  <c r="S37" i="14"/>
  <c r="S36" i="14" s="1"/>
  <c r="S35" i="14" s="1"/>
  <c r="H714" i="14"/>
  <c r="H713" i="14" s="1"/>
  <c r="H750" i="14"/>
  <c r="N800" i="14"/>
  <c r="N799" i="14" s="1"/>
  <c r="U522" i="14"/>
  <c r="U521" i="14" s="1"/>
  <c r="U520" i="14" s="1"/>
  <c r="U341" i="14"/>
  <c r="P302" i="14"/>
  <c r="P301" i="14" s="1"/>
  <c r="P300" i="14" s="1"/>
  <c r="P299" i="14" s="1"/>
  <c r="P861" i="14"/>
  <c r="P860" i="14" s="1"/>
  <c r="P837" i="14"/>
  <c r="P836" i="14" s="1"/>
  <c r="N198" i="14"/>
  <c r="N197" i="14" s="1"/>
  <c r="N196" i="14" s="1"/>
  <c r="N195" i="14" s="1"/>
  <c r="P109" i="14"/>
  <c r="P108" i="14" s="1"/>
  <c r="K198" i="14"/>
  <c r="K197" i="14" s="1"/>
  <c r="K196" i="14" s="1"/>
  <c r="K195" i="14" s="1"/>
  <c r="K861" i="14"/>
  <c r="K860" i="14" s="1"/>
  <c r="N867" i="14"/>
  <c r="N866" i="14" s="1"/>
  <c r="H183" i="14"/>
  <c r="H182" i="14" s="1"/>
  <c r="H181" i="14" s="1"/>
  <c r="H180" i="14" s="1"/>
  <c r="N285" i="14"/>
  <c r="N322" i="14"/>
  <c r="N321" i="14" s="1"/>
  <c r="N320" i="14" s="1"/>
  <c r="H465" i="14"/>
  <c r="H464" i="14" s="1"/>
  <c r="H463" i="14" s="1"/>
  <c r="N581" i="14"/>
  <c r="N123" i="14"/>
  <c r="N122" i="14" s="1"/>
  <c r="N121" i="14" s="1"/>
  <c r="H741" i="14"/>
  <c r="H740" i="14" s="1"/>
  <c r="U895" i="14"/>
  <c r="U894" i="14" s="1"/>
  <c r="U818" i="14"/>
  <c r="U817" i="14" s="1"/>
  <c r="U798" i="14" s="1"/>
  <c r="U634" i="14"/>
  <c r="U633" i="14" s="1"/>
  <c r="P1011" i="14"/>
  <c r="P285" i="14"/>
  <c r="K268" i="14"/>
  <c r="U641" i="14"/>
  <c r="U714" i="14"/>
  <c r="U713" i="14" s="1"/>
  <c r="P714" i="14"/>
  <c r="P713" i="14" s="1"/>
  <c r="P242" i="14"/>
  <c r="P241" i="14" s="1"/>
  <c r="P975" i="14"/>
  <c r="P974" i="14" s="1"/>
  <c r="P973" i="14" s="1"/>
  <c r="U71" i="14"/>
  <c r="U70" i="14" s="1"/>
  <c r="U69" i="14" s="1"/>
  <c r="U63" i="14" s="1"/>
  <c r="P511" i="14"/>
  <c r="P510" i="14" s="1"/>
  <c r="P509" i="14" s="1"/>
  <c r="P51" i="14"/>
  <c r="P50" i="14" s="1"/>
  <c r="P49" i="14" s="1"/>
  <c r="N845" i="14"/>
  <c r="N844" i="14" s="1"/>
  <c r="N818" i="14"/>
  <c r="N817" i="14" s="1"/>
  <c r="N214" i="14"/>
  <c r="N213" i="14" s="1"/>
  <c r="N212" i="14" s="1"/>
  <c r="N211" i="14" s="1"/>
  <c r="H446" i="14"/>
  <c r="H440" i="14" s="1"/>
  <c r="P1002" i="14"/>
  <c r="P1001" i="14" s="1"/>
  <c r="P1000" i="14" s="1"/>
  <c r="P999" i="14" s="1"/>
  <c r="P998" i="14" s="1"/>
  <c r="P71" i="14"/>
  <c r="P70" i="14" s="1"/>
  <c r="P69" i="14" s="1"/>
  <c r="P63" i="14" s="1"/>
  <c r="U927" i="14"/>
  <c r="U926" i="14" s="1"/>
  <c r="U920" i="14" s="1"/>
  <c r="U919" i="14" s="1"/>
  <c r="P659" i="14"/>
  <c r="P658" i="14" s="1"/>
  <c r="K975" i="14"/>
  <c r="K974" i="14" s="1"/>
  <c r="K973" i="14" s="1"/>
  <c r="K1011" i="14"/>
  <c r="K673" i="14"/>
  <c r="K669" i="14" s="1"/>
  <c r="N37" i="14"/>
  <c r="N36" i="14" s="1"/>
  <c r="N35" i="14" s="1"/>
  <c r="S183" i="14"/>
  <c r="S182" i="14" s="1"/>
  <c r="S181" i="14" s="1"/>
  <c r="S180" i="14" s="1"/>
  <c r="H322" i="14"/>
  <c r="H321" i="14" s="1"/>
  <c r="H320" i="14" s="1"/>
  <c r="N16" i="14"/>
  <c r="N15" i="14" s="1"/>
  <c r="N14" i="14" s="1"/>
  <c r="N13" i="14" s="1"/>
  <c r="S724" i="14"/>
  <c r="K169" i="14"/>
  <c r="K168" i="14" s="1"/>
  <c r="P800" i="14"/>
  <c r="P799" i="14" s="1"/>
  <c r="K465" i="14"/>
  <c r="K464" i="14" s="1"/>
  <c r="K463" i="14" s="1"/>
  <c r="K467" i="14"/>
  <c r="K466" i="14" s="1"/>
  <c r="K261" i="14"/>
  <c r="P452" i="14"/>
  <c r="P451" i="14" s="1"/>
  <c r="P446" i="14" s="1"/>
  <c r="P440" i="14" s="1"/>
  <c r="P198" i="14"/>
  <c r="P197" i="14" s="1"/>
  <c r="P196" i="14" s="1"/>
  <c r="P195" i="14" s="1"/>
  <c r="K1002" i="14"/>
  <c r="K1001" i="14" s="1"/>
  <c r="K1000" i="14" s="1"/>
  <c r="K999" i="14" s="1"/>
  <c r="K998" i="14" s="1"/>
  <c r="K429" i="14"/>
  <c r="K424" i="14" s="1"/>
  <c r="K423" i="14" s="1"/>
  <c r="K422" i="14" s="1"/>
  <c r="U373" i="14"/>
  <c r="U285" i="14"/>
  <c r="U845" i="14"/>
  <c r="U844" i="14" s="1"/>
  <c r="U831" i="14"/>
  <c r="U830" i="14" s="1"/>
  <c r="U659" i="14"/>
  <c r="U658" i="14" s="1"/>
  <c r="P895" i="14"/>
  <c r="P894" i="14" s="1"/>
  <c r="P694" i="14"/>
  <c r="P641" i="14"/>
  <c r="P341" i="14"/>
  <c r="K694" i="14"/>
  <c r="K511" i="14"/>
  <c r="K510" i="14" s="1"/>
  <c r="K509" i="14" s="1"/>
  <c r="S322" i="14"/>
  <c r="S321" i="14" s="1"/>
  <c r="S320" i="14" s="1"/>
  <c r="S123" i="14"/>
  <c r="S122" i="14" s="1"/>
  <c r="S121" i="14" s="1"/>
  <c r="S412" i="14"/>
  <c r="S411" i="14" s="1"/>
  <c r="S410" i="14" s="1"/>
  <c r="S409" i="14" s="1"/>
  <c r="N714" i="14"/>
  <c r="N713" i="14" s="1"/>
  <c r="H975" i="14"/>
  <c r="H974" i="14" s="1"/>
  <c r="H973" i="14" s="1"/>
  <c r="U1002" i="14"/>
  <c r="U1001" i="14" s="1"/>
  <c r="U1000" i="14" s="1"/>
  <c r="U999" i="14" s="1"/>
  <c r="U998" i="14" s="1"/>
  <c r="U875" i="14"/>
  <c r="U874" i="14" s="1"/>
  <c r="U754" i="14"/>
  <c r="U753" i="14" s="1"/>
  <c r="U752" i="14" s="1"/>
  <c r="U751" i="14" s="1"/>
  <c r="U750" i="14" s="1"/>
  <c r="U581" i="14"/>
  <c r="U580" i="14" s="1"/>
  <c r="U571" i="14" s="1"/>
  <c r="U570" i="14" s="1"/>
  <c r="K302" i="14"/>
  <c r="K301" i="14" s="1"/>
  <c r="K300" i="14" s="1"/>
  <c r="K299" i="14" s="1"/>
  <c r="P413" i="14"/>
  <c r="P412" i="14" s="1"/>
  <c r="P411" i="14" s="1"/>
  <c r="P410" i="14" s="1"/>
  <c r="P409" i="14" s="1"/>
  <c r="U673" i="14"/>
  <c r="U669" i="14" s="1"/>
  <c r="U413" i="14"/>
  <c r="U412" i="14" s="1"/>
  <c r="U411" i="14" s="1"/>
  <c r="U410" i="14" s="1"/>
  <c r="U409" i="14" s="1"/>
  <c r="H261" i="14"/>
  <c r="P845" i="14"/>
  <c r="P844" i="14" s="1"/>
  <c r="K875" i="14"/>
  <c r="K874" i="14" s="1"/>
  <c r="K845" i="14"/>
  <c r="K844" i="14" s="1"/>
  <c r="K71" i="14"/>
  <c r="K70" i="14" s="1"/>
  <c r="K69" i="14" s="1"/>
  <c r="K63" i="14" s="1"/>
  <c r="K492" i="14"/>
  <c r="K491" i="14" s="1"/>
  <c r="K490" i="14" s="1"/>
  <c r="K489" i="14" s="1"/>
  <c r="P522" i="14"/>
  <c r="P521" i="14" s="1"/>
  <c r="P520" i="14" s="1"/>
  <c r="P373" i="14"/>
  <c r="K754" i="14"/>
  <c r="K753" i="14" s="1"/>
  <c r="K752" i="14" s="1"/>
  <c r="K751" i="14" s="1"/>
  <c r="K750" i="14" s="1"/>
  <c r="U1011" i="14"/>
  <c r="K837" i="14"/>
  <c r="K836" i="14" s="1"/>
  <c r="K242" i="14"/>
  <c r="K241" i="14" s="1"/>
  <c r="H16" i="14"/>
  <c r="H15" i="14" s="1"/>
  <c r="H14" i="14" s="1"/>
  <c r="H13" i="14" s="1"/>
  <c r="S714" i="14"/>
  <c r="S713" i="14" s="1"/>
  <c r="S389" i="14"/>
  <c r="H867" i="14"/>
  <c r="H866" i="14" s="1"/>
  <c r="H859" i="14" s="1"/>
  <c r="P492" i="14"/>
  <c r="P491" i="14" s="1"/>
  <c r="P490" i="14" s="1"/>
  <c r="P489" i="14" s="1"/>
  <c r="P395" i="14"/>
  <c r="P389" i="14" s="1"/>
  <c r="K123" i="14"/>
  <c r="K122" i="14" s="1"/>
  <c r="K121" i="14" s="1"/>
  <c r="U224" i="14"/>
  <c r="U223" i="14" s="1"/>
  <c r="K51" i="14"/>
  <c r="K50" i="14" s="1"/>
  <c r="K49" i="14" s="1"/>
  <c r="P673" i="14"/>
  <c r="P669" i="14" s="1"/>
  <c r="K214" i="14"/>
  <c r="K213" i="14" s="1"/>
  <c r="K212" i="14" s="1"/>
  <c r="K211" i="14" s="1"/>
  <c r="U302" i="14"/>
  <c r="U301" i="14" s="1"/>
  <c r="U300" i="14" s="1"/>
  <c r="U299" i="14" s="1"/>
  <c r="P867" i="14"/>
  <c r="P866" i="14" s="1"/>
  <c r="K413" i="14"/>
  <c r="K412" i="14" s="1"/>
  <c r="K411" i="14" s="1"/>
  <c r="K410" i="14" s="1"/>
  <c r="K409" i="14" s="1"/>
  <c r="K373" i="14"/>
  <c r="K346" i="14"/>
  <c r="K16" i="14"/>
  <c r="K15" i="14" s="1"/>
  <c r="K14" i="14" s="1"/>
  <c r="K13" i="14" s="1"/>
  <c r="U861" i="14"/>
  <c r="U860" i="14" s="1"/>
  <c r="U837" i="14"/>
  <c r="U836" i="14" s="1"/>
  <c r="U511" i="14"/>
  <c r="U510" i="14" s="1"/>
  <c r="U509" i="14" s="1"/>
  <c r="U490" i="14"/>
  <c r="U489" i="14" s="1"/>
  <c r="U452" i="14"/>
  <c r="U451" i="14" s="1"/>
  <c r="U446" i="14" s="1"/>
  <c r="U440" i="14" s="1"/>
  <c r="U421" i="14" s="1"/>
  <c r="U198" i="14"/>
  <c r="U197" i="14" s="1"/>
  <c r="U196" i="14" s="1"/>
  <c r="U195" i="14" s="1"/>
  <c r="U694" i="14"/>
  <c r="U16" i="14"/>
  <c r="U15" i="14" s="1"/>
  <c r="U14" i="14" s="1"/>
  <c r="U13" i="14" s="1"/>
  <c r="P875" i="14"/>
  <c r="P874" i="14" s="1"/>
  <c r="P818" i="14"/>
  <c r="P817" i="14" s="1"/>
  <c r="P214" i="14"/>
  <c r="P213" i="14" s="1"/>
  <c r="P212" i="14" s="1"/>
  <c r="P211" i="14" s="1"/>
  <c r="K634" i="14"/>
  <c r="K633" i="14" s="1"/>
  <c r="M723" i="14"/>
  <c r="M712" i="14" s="1"/>
  <c r="M711" i="14" s="1"/>
  <c r="J343" i="15"/>
  <c r="F228" i="15"/>
  <c r="M257" i="15"/>
  <c r="K207" i="15"/>
  <c r="K206" i="15" s="1"/>
  <c r="P303" i="15"/>
  <c r="P257" i="15"/>
  <c r="K277" i="15"/>
  <c r="K403" i="15"/>
  <c r="K402" i="15" s="1"/>
  <c r="K392" i="15" s="1"/>
  <c r="F491" i="15"/>
  <c r="R303" i="15"/>
  <c r="J223" i="15"/>
  <c r="O425" i="15"/>
  <c r="O416" i="15" s="1"/>
  <c r="F33" i="15"/>
  <c r="J392" i="15"/>
  <c r="O50" i="15"/>
  <c r="P491" i="15"/>
  <c r="R51" i="15"/>
  <c r="K371" i="15"/>
  <c r="M33" i="15"/>
  <c r="H14" i="15"/>
  <c r="H13" i="15" s="1"/>
  <c r="P14" i="15"/>
  <c r="K435" i="15"/>
  <c r="K303" i="15"/>
  <c r="F418" i="15"/>
  <c r="F417" i="15" s="1"/>
  <c r="F118" i="15"/>
  <c r="F117" i="15" s="1"/>
  <c r="K118" i="15"/>
  <c r="K117" i="15" s="1"/>
  <c r="H371" i="15"/>
  <c r="H361" i="15" s="1"/>
  <c r="F51" i="15"/>
  <c r="P394" i="15"/>
  <c r="P393" i="15" s="1"/>
  <c r="K291" i="15"/>
  <c r="H394" i="15"/>
  <c r="H393" i="15" s="1"/>
  <c r="F403" i="15"/>
  <c r="F402" i="15" s="1"/>
  <c r="F207" i="15"/>
  <c r="F206" i="15" s="1"/>
  <c r="F277" i="15"/>
  <c r="K426" i="15"/>
  <c r="K257" i="15"/>
  <c r="M51" i="15"/>
  <c r="R371" i="15"/>
  <c r="M394" i="15"/>
  <c r="M393" i="15" s="1"/>
  <c r="M277" i="15"/>
  <c r="H291" i="15"/>
  <c r="P291" i="15"/>
  <c r="P312" i="15"/>
  <c r="F426" i="15"/>
  <c r="F425" i="15" s="1"/>
  <c r="F416" i="15" s="1"/>
  <c r="H435" i="15"/>
  <c r="E541" i="15"/>
  <c r="K491" i="15"/>
  <c r="O392" i="15"/>
  <c r="K418" i="15"/>
  <c r="K417" i="15" s="1"/>
  <c r="K312" i="15"/>
  <c r="F394" i="15"/>
  <c r="F393" i="15" s="1"/>
  <c r="M243" i="15"/>
  <c r="M242" i="15" s="1"/>
  <c r="H312" i="15"/>
  <c r="H118" i="15"/>
  <c r="H117" i="15" s="1"/>
  <c r="P435" i="15"/>
  <c r="P426" i="15"/>
  <c r="P235" i="15"/>
  <c r="K14" i="15"/>
  <c r="F526" i="15"/>
  <c r="F14" i="15"/>
  <c r="F13" i="15" s="1"/>
  <c r="M426" i="15"/>
  <c r="K196" i="15"/>
  <c r="K192" i="15" s="1"/>
  <c r="K33" i="15"/>
  <c r="J361" i="15"/>
  <c r="J360" i="15" s="1"/>
  <c r="J50" i="15"/>
  <c r="R312" i="15"/>
  <c r="R302" i="15" s="1"/>
  <c r="R277" i="15"/>
  <c r="M371" i="15"/>
  <c r="K228" i="15"/>
  <c r="M196" i="15"/>
  <c r="M192" i="15" s="1"/>
  <c r="H207" i="15"/>
  <c r="H206" i="15" s="1"/>
  <c r="H418" i="15"/>
  <c r="H417" i="15" s="1"/>
  <c r="P118" i="15"/>
  <c r="P117" i="15" s="1"/>
  <c r="H196" i="15"/>
  <c r="H192" i="15" s="1"/>
  <c r="R228" i="15"/>
  <c r="K526" i="15"/>
  <c r="R33" i="15"/>
  <c r="R196" i="15"/>
  <c r="R192" i="15" s="1"/>
  <c r="K243" i="15"/>
  <c r="K242" i="15" s="1"/>
  <c r="P243" i="15"/>
  <c r="P242" i="15" s="1"/>
  <c r="P196" i="15"/>
  <c r="P192" i="15" s="1"/>
  <c r="K51" i="15"/>
  <c r="M312" i="15"/>
  <c r="K235" i="15"/>
  <c r="M303" i="15"/>
  <c r="F303" i="15"/>
  <c r="P228" i="15"/>
  <c r="P207" i="15"/>
  <c r="P206" i="15" s="1"/>
  <c r="F282" i="15"/>
  <c r="F235" i="15"/>
  <c r="R426" i="15"/>
  <c r="F371" i="15"/>
  <c r="F361" i="15" s="1"/>
  <c r="P371" i="15"/>
  <c r="M118" i="15"/>
  <c r="M117" i="15" s="1"/>
  <c r="M228" i="15"/>
  <c r="H303" i="15"/>
  <c r="H302" i="15" s="1"/>
  <c r="P33" i="15"/>
  <c r="R394" i="15"/>
  <c r="R393" i="15" s="1"/>
  <c r="R207" i="15"/>
  <c r="R206" i="15" s="1"/>
  <c r="M491" i="15"/>
  <c r="M418" i="15"/>
  <c r="M417" i="15" s="1"/>
  <c r="M403" i="15"/>
  <c r="M402" i="15" s="1"/>
  <c r="R435" i="15"/>
  <c r="R403" i="15"/>
  <c r="R402" i="15" s="1"/>
  <c r="R257" i="15"/>
  <c r="R235" i="15"/>
  <c r="H403" i="15"/>
  <c r="H402" i="15" s="1"/>
  <c r="F196" i="15"/>
  <c r="F192" i="15" s="1"/>
  <c r="F312" i="15"/>
  <c r="R14" i="15"/>
  <c r="J425" i="15"/>
  <c r="J416" i="15" s="1"/>
  <c r="P51" i="15"/>
  <c r="M207" i="15"/>
  <c r="M206" i="15" s="1"/>
  <c r="H526" i="15"/>
  <c r="H51" i="15"/>
  <c r="M235" i="15"/>
  <c r="R118" i="15"/>
  <c r="R117" i="15" s="1"/>
  <c r="R491" i="15"/>
  <c r="R291" i="15"/>
  <c r="R243" i="15"/>
  <c r="R242" i="15" s="1"/>
  <c r="M435" i="15"/>
  <c r="M526" i="15"/>
  <c r="M14" i="15"/>
  <c r="M13" i="15" s="1"/>
  <c r="H282" i="15"/>
  <c r="H235" i="15"/>
  <c r="H223" i="15" s="1"/>
  <c r="H426" i="15"/>
  <c r="H425" i="15" s="1"/>
  <c r="O541" i="15"/>
  <c r="J452" i="15"/>
  <c r="J446" i="15" s="1"/>
  <c r="O360" i="15"/>
  <c r="J541" i="15"/>
  <c r="O94" i="15"/>
  <c r="O452" i="15"/>
  <c r="O446" i="15" s="1"/>
  <c r="E425" i="15"/>
  <c r="E416" i="15" s="1"/>
  <c r="J94" i="15"/>
  <c r="O251" i="15"/>
  <c r="J302" i="15"/>
  <c r="M972" i="14"/>
  <c r="M961" i="14" s="1"/>
  <c r="O223" i="15"/>
  <c r="O12" i="15"/>
  <c r="J153" i="15"/>
  <c r="E361" i="15"/>
  <c r="E360" i="15" s="1"/>
  <c r="O343" i="15"/>
  <c r="O302" i="15"/>
  <c r="E302" i="15"/>
  <c r="J251" i="15"/>
  <c r="E223" i="15"/>
  <c r="E94" i="15"/>
  <c r="N981" i="14"/>
  <c r="M798" i="14"/>
  <c r="H801" i="14"/>
  <c r="H800" i="14" s="1"/>
  <c r="H799" i="14" s="1"/>
  <c r="G798" i="14"/>
  <c r="G657" i="14"/>
  <c r="G656" i="14" s="1"/>
  <c r="O153" i="15"/>
  <c r="E153" i="15"/>
  <c r="E452" i="15"/>
  <c r="E446" i="15" s="1"/>
  <c r="M210" i="14"/>
  <c r="N741" i="14"/>
  <c r="N740" i="14" s="1"/>
  <c r="R723" i="14"/>
  <c r="R712" i="14" s="1"/>
  <c r="R711" i="14" s="1"/>
  <c r="R829" i="14"/>
  <c r="R828" i="14" s="1"/>
  <c r="S829" i="14"/>
  <c r="S828" i="14" s="1"/>
  <c r="N540" i="14"/>
  <c r="N539" i="14" s="1"/>
  <c r="M340" i="14"/>
  <c r="M339" i="14" s="1"/>
  <c r="M333" i="14" s="1"/>
  <c r="M298" i="14" s="1"/>
  <c r="N730" i="14"/>
  <c r="N723" i="14" s="1"/>
  <c r="M858" i="14"/>
  <c r="H540" i="14"/>
  <c r="H539" i="14" s="1"/>
  <c r="M632" i="14"/>
  <c r="M631" i="14" s="1"/>
  <c r="R632" i="14"/>
  <c r="R631" i="14" s="1"/>
  <c r="S730" i="14"/>
  <c r="R886" i="14"/>
  <c r="R972" i="14"/>
  <c r="R960" i="14" s="1"/>
  <c r="R141" i="14"/>
  <c r="R135" i="14" s="1"/>
  <c r="R34" i="14"/>
  <c r="M167" i="14"/>
  <c r="R798" i="14"/>
  <c r="R340" i="14"/>
  <c r="R339" i="14" s="1"/>
  <c r="R333" i="14" s="1"/>
  <c r="R298" i="14" s="1"/>
  <c r="M829" i="14"/>
  <c r="M828" i="14" s="1"/>
  <c r="M503" i="14"/>
  <c r="M476" i="14" s="1"/>
  <c r="M34" i="14"/>
  <c r="G34" i="14"/>
  <c r="G723" i="14"/>
  <c r="G712" i="14" s="1"/>
  <c r="G711" i="14" s="1"/>
  <c r="R858" i="14"/>
  <c r="M886" i="14"/>
  <c r="N1011" i="14"/>
  <c r="M657" i="14"/>
  <c r="M656" i="14" s="1"/>
  <c r="G632" i="14"/>
  <c r="G631" i="14" s="1"/>
  <c r="S302" i="14"/>
  <c r="S301" i="14" s="1"/>
  <c r="S300" i="14" s="1"/>
  <c r="S299" i="14" s="1"/>
  <c r="R657" i="14"/>
  <c r="R656" i="14" s="1"/>
  <c r="N927" i="14"/>
  <c r="N926" i="14" s="1"/>
  <c r="N920" i="14" s="1"/>
  <c r="N919" i="14" s="1"/>
  <c r="S1011" i="14"/>
  <c r="H1011" i="14"/>
  <c r="N302" i="14"/>
  <c r="N301" i="14" s="1"/>
  <c r="N300" i="14" s="1"/>
  <c r="N299" i="14" s="1"/>
  <c r="R421" i="14"/>
  <c r="M424" i="14"/>
  <c r="M423" i="14" s="1"/>
  <c r="M422" i="14" s="1"/>
  <c r="M421" i="14" s="1"/>
  <c r="N71" i="14"/>
  <c r="N70" i="14" s="1"/>
  <c r="N69" i="14" s="1"/>
  <c r="N63" i="14" s="1"/>
  <c r="G503" i="14"/>
  <c r="G476" i="14" s="1"/>
  <c r="S540" i="14"/>
  <c r="S539" i="14" s="1"/>
  <c r="G424" i="14"/>
  <c r="G423" i="14" s="1"/>
  <c r="G422" i="14" s="1"/>
  <c r="G421" i="14" s="1"/>
  <c r="R503" i="14"/>
  <c r="R476" i="14" s="1"/>
  <c r="S71" i="14"/>
  <c r="S70" i="14" s="1"/>
  <c r="S69" i="14" s="1"/>
  <c r="S63" i="14" s="1"/>
  <c r="H302" i="14"/>
  <c r="H301" i="14" s="1"/>
  <c r="H300" i="14" s="1"/>
  <c r="H299" i="14" s="1"/>
  <c r="R167" i="14"/>
  <c r="H37" i="14"/>
  <c r="H36" i="14" s="1"/>
  <c r="H35" i="14" s="1"/>
  <c r="G340" i="14"/>
  <c r="G339" i="14" s="1"/>
  <c r="G333" i="14" s="1"/>
  <c r="G298" i="14" s="1"/>
  <c r="H71" i="14"/>
  <c r="H70" i="14" s="1"/>
  <c r="H69" i="14" s="1"/>
  <c r="H63" i="14" s="1"/>
  <c r="G167" i="14"/>
  <c r="G829" i="14"/>
  <c r="G828" i="14" s="1"/>
  <c r="G211" i="14"/>
  <c r="G210" i="14" s="1"/>
  <c r="G859" i="14"/>
  <c r="G858" i="14" s="1"/>
  <c r="G972" i="14"/>
  <c r="G141" i="14"/>
  <c r="G135" i="14" s="1"/>
  <c r="G107" i="14" s="1"/>
  <c r="G58" i="14" s="1"/>
  <c r="G886" i="14"/>
  <c r="P392" i="15"/>
  <c r="E343" i="15"/>
  <c r="E50" i="15"/>
  <c r="E13" i="15"/>
  <c r="E251" i="15"/>
  <c r="I504" i="15"/>
  <c r="K504" i="15" s="1"/>
  <c r="N504" i="15"/>
  <c r="P504" i="15" s="1"/>
  <c r="F392" i="15" l="1"/>
  <c r="P223" i="15"/>
  <c r="R361" i="15"/>
  <c r="S859" i="14"/>
  <c r="U723" i="14"/>
  <c r="K302" i="15"/>
  <c r="K361" i="15"/>
  <c r="H723" i="14"/>
  <c r="H712" i="14" s="1"/>
  <c r="H711" i="14" s="1"/>
  <c r="N859" i="14"/>
  <c r="N858" i="14" s="1"/>
  <c r="H858" i="14"/>
  <c r="N829" i="14"/>
  <c r="N828" i="14" s="1"/>
  <c r="U211" i="14"/>
  <c r="R107" i="14"/>
  <c r="R58" i="14" s="1"/>
  <c r="R57" i="14" s="1"/>
  <c r="M107" i="14"/>
  <c r="M58" i="14" s="1"/>
  <c r="M57" i="14" s="1"/>
  <c r="N580" i="14"/>
  <c r="N571" i="14" s="1"/>
  <c r="N570" i="14" s="1"/>
  <c r="H632" i="14"/>
  <c r="H631" i="14" s="1"/>
  <c r="U34" i="14"/>
  <c r="R13" i="15"/>
  <c r="F223" i="15"/>
  <c r="P302" i="15"/>
  <c r="P503" i="15"/>
  <c r="P498" i="15" s="1"/>
  <c r="R504" i="15"/>
  <c r="R503" i="15" s="1"/>
  <c r="R498" i="15" s="1"/>
  <c r="K503" i="15"/>
  <c r="K498" i="15" s="1"/>
  <c r="M504" i="15"/>
  <c r="M503" i="15" s="1"/>
  <c r="M498" i="15" s="1"/>
  <c r="M302" i="15"/>
  <c r="K13" i="15"/>
  <c r="P13" i="15"/>
  <c r="S34" i="14"/>
  <c r="U859" i="14"/>
  <c r="U858" i="14" s="1"/>
  <c r="P632" i="14"/>
  <c r="P631" i="14" s="1"/>
  <c r="H167" i="14"/>
  <c r="S858" i="14"/>
  <c r="S827" i="14" s="1"/>
  <c r="K503" i="14"/>
  <c r="K476" i="14" s="1"/>
  <c r="H476" i="14"/>
  <c r="P580" i="14"/>
  <c r="P571" i="14" s="1"/>
  <c r="P570" i="14" s="1"/>
  <c r="K859" i="14"/>
  <c r="K858" i="14" s="1"/>
  <c r="N503" i="14"/>
  <c r="N476" i="14" s="1"/>
  <c r="U503" i="14"/>
  <c r="U476" i="14" s="1"/>
  <c r="N657" i="14"/>
  <c r="N656" i="14" s="1"/>
  <c r="S167" i="14"/>
  <c r="P712" i="14"/>
  <c r="P711" i="14" s="1"/>
  <c r="S503" i="14"/>
  <c r="S476" i="14" s="1"/>
  <c r="U167" i="14"/>
  <c r="H34" i="14"/>
  <c r="K34" i="14"/>
  <c r="H260" i="14"/>
  <c r="H259" i="14" s="1"/>
  <c r="K632" i="14"/>
  <c r="K631" i="14" s="1"/>
  <c r="K712" i="14"/>
  <c r="K711" i="14" s="1"/>
  <c r="U632" i="14"/>
  <c r="U631" i="14" s="1"/>
  <c r="N798" i="14"/>
  <c r="N34" i="14"/>
  <c r="S886" i="14"/>
  <c r="P503" i="14"/>
  <c r="P476" i="14" s="1"/>
  <c r="H657" i="14"/>
  <c r="H656" i="14" s="1"/>
  <c r="P829" i="14"/>
  <c r="P828" i="14" s="1"/>
  <c r="K260" i="14"/>
  <c r="K259" i="14" s="1"/>
  <c r="S723" i="14"/>
  <c r="S712" i="14" s="1"/>
  <c r="S711" i="14" s="1"/>
  <c r="S630" i="14" s="1"/>
  <c r="S621" i="14" s="1"/>
  <c r="P859" i="14"/>
  <c r="P858" i="14" s="1"/>
  <c r="N886" i="14"/>
  <c r="K657" i="14"/>
  <c r="K656" i="14" s="1"/>
  <c r="N712" i="14"/>
  <c r="N711" i="14" s="1"/>
  <c r="P886" i="14"/>
  <c r="P34" i="14"/>
  <c r="P798" i="14"/>
  <c r="U712" i="14"/>
  <c r="U711" i="14" s="1"/>
  <c r="K167" i="14"/>
  <c r="U829" i="14"/>
  <c r="U828" i="14" s="1"/>
  <c r="U657" i="14"/>
  <c r="U656" i="14" s="1"/>
  <c r="P657" i="14"/>
  <c r="P656" i="14" s="1"/>
  <c r="U886" i="14"/>
  <c r="K425" i="15"/>
  <c r="K416" i="15" s="1"/>
  <c r="M425" i="15"/>
  <c r="M416" i="15" s="1"/>
  <c r="M392" i="15"/>
  <c r="R392" i="15"/>
  <c r="P361" i="15"/>
  <c r="H416" i="15"/>
  <c r="M223" i="15"/>
  <c r="H392" i="15"/>
  <c r="P425" i="15"/>
  <c r="P416" i="15" s="1"/>
  <c r="K223" i="15"/>
  <c r="F302" i="15"/>
  <c r="J250" i="15"/>
  <c r="M361" i="15"/>
  <c r="J12" i="15"/>
  <c r="R223" i="15"/>
  <c r="R425" i="15"/>
  <c r="R416" i="15" s="1"/>
  <c r="O250" i="15"/>
  <c r="O511" i="15" s="1"/>
  <c r="O542" i="15" s="1"/>
  <c r="M960" i="14"/>
  <c r="E12" i="15"/>
  <c r="R827" i="14"/>
  <c r="R781" i="14" s="1"/>
  <c r="M827" i="14"/>
  <c r="M781" i="14" s="1"/>
  <c r="R961" i="14"/>
  <c r="M630" i="14"/>
  <c r="M621" i="14" s="1"/>
  <c r="R630" i="14"/>
  <c r="R621" i="14" s="1"/>
  <c r="G630" i="14"/>
  <c r="G621" i="14" s="1"/>
  <c r="G57" i="14"/>
  <c r="G827" i="14"/>
  <c r="G781" i="14" s="1"/>
  <c r="G960" i="14"/>
  <c r="G961" i="14"/>
  <c r="E250" i="15"/>
  <c r="N827" i="14" l="1"/>
  <c r="H630" i="14"/>
  <c r="H621" i="14" s="1"/>
  <c r="N630" i="14"/>
  <c r="N621" i="14" s="1"/>
  <c r="H258" i="14"/>
  <c r="H210" i="14" s="1"/>
  <c r="K258" i="14"/>
  <c r="K210" i="14" s="1"/>
  <c r="U827" i="14"/>
  <c r="P630" i="14"/>
  <c r="P621" i="14" s="1"/>
  <c r="K630" i="14"/>
  <c r="K621" i="14" s="1"/>
  <c r="P827" i="14"/>
  <c r="U630" i="14"/>
  <c r="U621" i="14" s="1"/>
  <c r="J511" i="15"/>
  <c r="J542" i="15" s="1"/>
  <c r="E511" i="15"/>
  <c r="E542" i="15" s="1"/>
  <c r="R1009" i="14"/>
  <c r="M1009" i="14"/>
  <c r="G1009" i="14"/>
  <c r="C17" i="17"/>
  <c r="C24" i="17" l="1"/>
  <c r="E17" i="17"/>
  <c r="D17" i="17"/>
  <c r="D504" i="15" l="1"/>
  <c r="F504" i="15" s="1"/>
  <c r="F503" i="15" l="1"/>
  <c r="H504" i="15"/>
  <c r="H503" i="15" s="1"/>
  <c r="L439" i="14"/>
  <c r="N439" i="14" s="1"/>
  <c r="F439" i="14"/>
  <c r="H439" i="14" s="1"/>
  <c r="Q995" i="14"/>
  <c r="S995" i="14" s="1"/>
  <c r="N534" i="15"/>
  <c r="P534" i="15" s="1"/>
  <c r="I100" i="15"/>
  <c r="K100" i="15" s="1"/>
  <c r="D100" i="15"/>
  <c r="F100" i="15" s="1"/>
  <c r="Q157" i="14"/>
  <c r="S157" i="14" s="1"/>
  <c r="L157" i="14"/>
  <c r="N157" i="14" s="1"/>
  <c r="F157" i="14"/>
  <c r="H157" i="14" s="1"/>
  <c r="F99" i="15" l="1"/>
  <c r="F96" i="15" s="1"/>
  <c r="F95" i="15" s="1"/>
  <c r="H100" i="15"/>
  <c r="H99" i="15" s="1"/>
  <c r="H96" i="15" s="1"/>
  <c r="H95" i="15" s="1"/>
  <c r="K99" i="15"/>
  <c r="K96" i="15" s="1"/>
  <c r="K95" i="15" s="1"/>
  <c r="M100" i="15"/>
  <c r="M99" i="15" s="1"/>
  <c r="M96" i="15" s="1"/>
  <c r="M95" i="15" s="1"/>
  <c r="R534" i="15"/>
  <c r="R533" i="15" s="1"/>
  <c r="R526" i="15" s="1"/>
  <c r="P533" i="15"/>
  <c r="P526" i="15" s="1"/>
  <c r="N156" i="14"/>
  <c r="P157" i="14"/>
  <c r="P156" i="14" s="1"/>
  <c r="P155" i="14" s="1"/>
  <c r="P141" i="14" s="1"/>
  <c r="P135" i="14" s="1"/>
  <c r="S156" i="14"/>
  <c r="S155" i="14" s="1"/>
  <c r="S141" i="14" s="1"/>
  <c r="S135" i="14" s="1"/>
  <c r="U157" i="14"/>
  <c r="U156" i="14" s="1"/>
  <c r="U155" i="14" s="1"/>
  <c r="U141" i="14" s="1"/>
  <c r="U135" i="14" s="1"/>
  <c r="S994" i="14"/>
  <c r="S993" i="14" s="1"/>
  <c r="S972" i="14" s="1"/>
  <c r="U995" i="14"/>
  <c r="U994" i="14" s="1"/>
  <c r="H438" i="14"/>
  <c r="H437" i="14" s="1"/>
  <c r="H436" i="14" s="1"/>
  <c r="H435" i="14" s="1"/>
  <c r="H434" i="14" s="1"/>
  <c r="H421" i="14" s="1"/>
  <c r="K439" i="14"/>
  <c r="K438" i="14" s="1"/>
  <c r="H156" i="14"/>
  <c r="K157" i="14"/>
  <c r="K156" i="14" s="1"/>
  <c r="K155" i="14" s="1"/>
  <c r="K141" i="14" s="1"/>
  <c r="K135" i="14" s="1"/>
  <c r="N438" i="14"/>
  <c r="P439" i="14"/>
  <c r="P438" i="14" s="1"/>
  <c r="N155" i="14"/>
  <c r="N141" i="14" s="1"/>
  <c r="N135" i="14" s="1"/>
  <c r="H155" i="14"/>
  <c r="H141" i="14" s="1"/>
  <c r="H135" i="14" s="1"/>
  <c r="N351" i="15"/>
  <c r="P351" i="15" s="1"/>
  <c r="I351" i="15"/>
  <c r="K351" i="15" s="1"/>
  <c r="D351" i="15"/>
  <c r="F351" i="15" s="1"/>
  <c r="N352" i="15"/>
  <c r="I352" i="15"/>
  <c r="D352" i="15"/>
  <c r="H107" i="14" l="1"/>
  <c r="H58" i="14" s="1"/>
  <c r="U107" i="14"/>
  <c r="U58" i="14" s="1"/>
  <c r="K107" i="14"/>
  <c r="K58" i="14" s="1"/>
  <c r="P107" i="14"/>
  <c r="P58" i="14" s="1"/>
  <c r="N107" i="14"/>
  <c r="N58" i="14" s="1"/>
  <c r="S107" i="14"/>
  <c r="S58" i="14" s="1"/>
  <c r="R351" i="15"/>
  <c r="R350" i="15" s="1"/>
  <c r="R344" i="15" s="1"/>
  <c r="P350" i="15"/>
  <c r="P344" i="15" s="1"/>
  <c r="F350" i="15"/>
  <c r="F344" i="15" s="1"/>
  <c r="H351" i="15"/>
  <c r="H350" i="15" s="1"/>
  <c r="H344" i="15" s="1"/>
  <c r="M351" i="15"/>
  <c r="M350" i="15" s="1"/>
  <c r="M344" i="15" s="1"/>
  <c r="K350" i="15"/>
  <c r="K344" i="15" s="1"/>
  <c r="P437" i="14"/>
  <c r="P436" i="14" s="1"/>
  <c r="P435" i="14" s="1"/>
  <c r="P434" i="14" s="1"/>
  <c r="P421" i="14" s="1"/>
  <c r="K437" i="14"/>
  <c r="K436" i="14" s="1"/>
  <c r="K435" i="14" s="1"/>
  <c r="K434" i="14" s="1"/>
  <c r="K421" i="14" s="1"/>
  <c r="N437" i="14"/>
  <c r="N436" i="14" s="1"/>
  <c r="N435" i="14" s="1"/>
  <c r="N434" i="14" s="1"/>
  <c r="N421" i="14" s="1"/>
  <c r="U993" i="14"/>
  <c r="U972" i="14" s="1"/>
  <c r="S961" i="14"/>
  <c r="S960" i="14"/>
  <c r="N423" i="15"/>
  <c r="I423" i="15"/>
  <c r="D423" i="15"/>
  <c r="N421" i="15"/>
  <c r="I421" i="15"/>
  <c r="D421" i="15"/>
  <c r="L497" i="14"/>
  <c r="F497" i="14"/>
  <c r="N112" i="15"/>
  <c r="I112" i="15"/>
  <c r="D112" i="15"/>
  <c r="F112" i="15" s="1"/>
  <c r="N451" i="15"/>
  <c r="P451" i="15" s="1"/>
  <c r="R451" i="15" s="1"/>
  <c r="I451" i="15"/>
  <c r="K451" i="15" s="1"/>
  <c r="M451" i="15" s="1"/>
  <c r="N450" i="15"/>
  <c r="P450" i="15" s="1"/>
  <c r="I450" i="15"/>
  <c r="K450" i="15" s="1"/>
  <c r="M450" i="15" s="1"/>
  <c r="D451" i="15"/>
  <c r="F451" i="15" s="1"/>
  <c r="H451" i="15" s="1"/>
  <c r="D450" i="15"/>
  <c r="F450" i="15" s="1"/>
  <c r="Q795" i="14"/>
  <c r="L795" i="14"/>
  <c r="F795" i="14"/>
  <c r="L788" i="14"/>
  <c r="Q788" i="14"/>
  <c r="F788" i="14"/>
  <c r="H112" i="15" l="1"/>
  <c r="F449" i="15"/>
  <c r="F448" i="15" s="1"/>
  <c r="F447" i="15" s="1"/>
  <c r="H450" i="15"/>
  <c r="H449" i="15" s="1"/>
  <c r="H448" i="15" s="1"/>
  <c r="H447" i="15" s="1"/>
  <c r="U960" i="14"/>
  <c r="U961" i="14"/>
  <c r="P449" i="15"/>
  <c r="P448" i="15" s="1"/>
  <c r="P447" i="15" s="1"/>
  <c r="R450" i="15"/>
  <c r="R449" i="15" s="1"/>
  <c r="R448" i="15" s="1"/>
  <c r="R447" i="15" s="1"/>
  <c r="M449" i="15"/>
  <c r="M448" i="15" s="1"/>
  <c r="M447" i="15" s="1"/>
  <c r="N111" i="15"/>
  <c r="P112" i="15"/>
  <c r="I111" i="15"/>
  <c r="K112" i="15"/>
  <c r="K449" i="15"/>
  <c r="K448" i="15" s="1"/>
  <c r="K447" i="15" s="1"/>
  <c r="Q787" i="14"/>
  <c r="S788" i="14"/>
  <c r="Q794" i="14"/>
  <c r="S795" i="14"/>
  <c r="L787" i="14"/>
  <c r="N788" i="14"/>
  <c r="F794" i="14"/>
  <c r="H795" i="14"/>
  <c r="F787" i="14"/>
  <c r="H788" i="14"/>
  <c r="L794" i="14"/>
  <c r="N795" i="14"/>
  <c r="N787" i="14" l="1"/>
  <c r="N786" i="14" s="1"/>
  <c r="N785" i="14" s="1"/>
  <c r="N784" i="14" s="1"/>
  <c r="N783" i="14" s="1"/>
  <c r="N782" i="14" s="1"/>
  <c r="P788" i="14"/>
  <c r="P787" i="14" s="1"/>
  <c r="P786" i="14" s="1"/>
  <c r="P785" i="14" s="1"/>
  <c r="P784" i="14" s="1"/>
  <c r="P783" i="14" s="1"/>
  <c r="P782" i="14" s="1"/>
  <c r="H794" i="14"/>
  <c r="H793" i="14" s="1"/>
  <c r="H792" i="14" s="1"/>
  <c r="H791" i="14" s="1"/>
  <c r="H790" i="14" s="1"/>
  <c r="H789" i="14" s="1"/>
  <c r="K795" i="14"/>
  <c r="K794" i="14" s="1"/>
  <c r="K793" i="14" s="1"/>
  <c r="K792" i="14" s="1"/>
  <c r="K791" i="14" s="1"/>
  <c r="K790" i="14" s="1"/>
  <c r="K789" i="14" s="1"/>
  <c r="S794" i="14"/>
  <c r="S793" i="14" s="1"/>
  <c r="S792" i="14" s="1"/>
  <c r="S791" i="14" s="1"/>
  <c r="S790" i="14" s="1"/>
  <c r="S789" i="14" s="1"/>
  <c r="U795" i="14"/>
  <c r="U794" i="14" s="1"/>
  <c r="H787" i="14"/>
  <c r="H786" i="14" s="1"/>
  <c r="H785" i="14" s="1"/>
  <c r="H784" i="14" s="1"/>
  <c r="H783" i="14" s="1"/>
  <c r="H782" i="14" s="1"/>
  <c r="K788" i="14"/>
  <c r="K787" i="14" s="1"/>
  <c r="K786" i="14" s="1"/>
  <c r="K785" i="14" s="1"/>
  <c r="K784" i="14" s="1"/>
  <c r="K783" i="14" s="1"/>
  <c r="K782" i="14" s="1"/>
  <c r="S787" i="14"/>
  <c r="S786" i="14" s="1"/>
  <c r="S785" i="14" s="1"/>
  <c r="S784" i="14" s="1"/>
  <c r="S783" i="14" s="1"/>
  <c r="S782" i="14" s="1"/>
  <c r="U788" i="14"/>
  <c r="U787" i="14" s="1"/>
  <c r="U786" i="14" s="1"/>
  <c r="U785" i="14" s="1"/>
  <c r="U784" i="14" s="1"/>
  <c r="U783" i="14" s="1"/>
  <c r="U782" i="14" s="1"/>
  <c r="N794" i="14"/>
  <c r="N793" i="14" s="1"/>
  <c r="N792" i="14" s="1"/>
  <c r="N791" i="14" s="1"/>
  <c r="N790" i="14" s="1"/>
  <c r="N789" i="14" s="1"/>
  <c r="P795" i="14"/>
  <c r="P794" i="14" s="1"/>
  <c r="P793" i="14" s="1"/>
  <c r="P792" i="14" s="1"/>
  <c r="P791" i="14" s="1"/>
  <c r="P790" i="14" s="1"/>
  <c r="P789" i="14" s="1"/>
  <c r="K111" i="15"/>
  <c r="K110" i="15" s="1"/>
  <c r="K109" i="15" s="1"/>
  <c r="M112" i="15"/>
  <c r="M111" i="15" s="1"/>
  <c r="M110" i="15" s="1"/>
  <c r="M109" i="15" s="1"/>
  <c r="P111" i="15"/>
  <c r="P110" i="15" s="1"/>
  <c r="P109" i="15" s="1"/>
  <c r="R112" i="15"/>
  <c r="R111" i="15" s="1"/>
  <c r="R110" i="15" s="1"/>
  <c r="R109" i="15" s="1"/>
  <c r="S781" i="14" l="1"/>
  <c r="N781" i="14"/>
  <c r="U793" i="14"/>
  <c r="U792" i="14" s="1"/>
  <c r="U791" i="14" s="1"/>
  <c r="U790" i="14" s="1"/>
  <c r="U789" i="14" s="1"/>
  <c r="U781" i="14" s="1"/>
  <c r="P781" i="14"/>
  <c r="I322" i="15"/>
  <c r="N322" i="15"/>
  <c r="D322" i="15"/>
  <c r="D329" i="15"/>
  <c r="L303" i="14"/>
  <c r="Q303" i="14"/>
  <c r="F303" i="14"/>
  <c r="F310" i="14"/>
  <c r="F369" i="14" l="1"/>
  <c r="N100" i="15"/>
  <c r="P100" i="15" s="1"/>
  <c r="P99" i="15" l="1"/>
  <c r="P96" i="15" s="1"/>
  <c r="P95" i="15" s="1"/>
  <c r="R100" i="15"/>
  <c r="R99" i="15" s="1"/>
  <c r="R96" i="15" s="1"/>
  <c r="R95" i="15" s="1"/>
  <c r="D287" i="15"/>
  <c r="D285" i="15"/>
  <c r="D271" i="15"/>
  <c r="N254" i="15"/>
  <c r="P254" i="15" s="1"/>
  <c r="I254" i="15"/>
  <c r="K254" i="15" s="1"/>
  <c r="D254" i="15"/>
  <c r="F254" i="15" s="1"/>
  <c r="H254" i="15" l="1"/>
  <c r="H253" i="15" s="1"/>
  <c r="H252" i="15" s="1"/>
  <c r="F253" i="15"/>
  <c r="F252" i="15" s="1"/>
  <c r="P253" i="15"/>
  <c r="P252" i="15" s="1"/>
  <c r="R254" i="15"/>
  <c r="R253" i="15" s="1"/>
  <c r="R252" i="15" s="1"/>
  <c r="K253" i="15"/>
  <c r="K252" i="15" s="1"/>
  <c r="M254" i="15"/>
  <c r="M253" i="15" s="1"/>
  <c r="M252" i="15" s="1"/>
  <c r="F833" i="14"/>
  <c r="H833" i="14" s="1"/>
  <c r="H832" i="14" l="1"/>
  <c r="H831" i="14" s="1"/>
  <c r="H830" i="14" s="1"/>
  <c r="H829" i="14" s="1"/>
  <c r="H828" i="14" s="1"/>
  <c r="H827" i="14" s="1"/>
  <c r="K833" i="14"/>
  <c r="K832" i="14" s="1"/>
  <c r="K831" i="14" s="1"/>
  <c r="K830" i="14" s="1"/>
  <c r="K829" i="14" s="1"/>
  <c r="K828" i="14" s="1"/>
  <c r="K827" i="14" s="1"/>
  <c r="D128" i="15"/>
  <c r="F128" i="15" s="1"/>
  <c r="F822" i="14"/>
  <c r="H822" i="14" s="1"/>
  <c r="N438" i="15"/>
  <c r="I438" i="15"/>
  <c r="D438" i="15"/>
  <c r="Q501" i="14"/>
  <c r="Q500" i="14" s="1"/>
  <c r="Q499" i="14" s="1"/>
  <c r="L501" i="14"/>
  <c r="L500" i="14" s="1"/>
  <c r="L499" i="14" s="1"/>
  <c r="F501" i="14"/>
  <c r="F500" i="14" s="1"/>
  <c r="F499" i="14" s="1"/>
  <c r="H128" i="15" l="1"/>
  <c r="H127" i="15" s="1"/>
  <c r="H126" i="15" s="1"/>
  <c r="H125" i="15" s="1"/>
  <c r="F127" i="15"/>
  <c r="F126" i="15" s="1"/>
  <c r="F125" i="15" s="1"/>
  <c r="H821" i="14"/>
  <c r="H820" i="14" s="1"/>
  <c r="H819" i="14" s="1"/>
  <c r="H818" i="14" s="1"/>
  <c r="H817" i="14" s="1"/>
  <c r="H798" i="14" s="1"/>
  <c r="H781" i="14" s="1"/>
  <c r="K822" i="14"/>
  <c r="K821" i="14" s="1"/>
  <c r="K820" i="14" s="1"/>
  <c r="K819" i="14" s="1"/>
  <c r="K818" i="14" s="1"/>
  <c r="K817" i="14" s="1"/>
  <c r="K798" i="14" s="1"/>
  <c r="K781" i="14" s="1"/>
  <c r="N460" i="15"/>
  <c r="P460" i="15" s="1"/>
  <c r="I460" i="15"/>
  <c r="K460" i="15" s="1"/>
  <c r="N337" i="15"/>
  <c r="I337" i="15"/>
  <c r="D337" i="15"/>
  <c r="N335" i="15"/>
  <c r="I335" i="15"/>
  <c r="D335" i="15"/>
  <c r="N333" i="15"/>
  <c r="I333" i="15"/>
  <c r="D333" i="15"/>
  <c r="N327" i="15"/>
  <c r="I327" i="15"/>
  <c r="D327" i="15"/>
  <c r="I358" i="15"/>
  <c r="N358" i="15"/>
  <c r="D358" i="15"/>
  <c r="N357" i="15"/>
  <c r="I357" i="15"/>
  <c r="K357" i="15" s="1"/>
  <c r="D357" i="15"/>
  <c r="I345" i="15"/>
  <c r="N345" i="15"/>
  <c r="D345" i="15"/>
  <c r="I341" i="15"/>
  <c r="N341" i="15"/>
  <c r="D341" i="15"/>
  <c r="D340" i="15" s="1"/>
  <c r="I313" i="15"/>
  <c r="N313" i="15"/>
  <c r="I318" i="15"/>
  <c r="N318" i="15"/>
  <c r="D318" i="15"/>
  <c r="I315" i="15"/>
  <c r="N315" i="15"/>
  <c r="D315" i="15"/>
  <c r="I306" i="15"/>
  <c r="N306" i="15"/>
  <c r="D306" i="15"/>
  <c r="I304" i="15"/>
  <c r="N304" i="15"/>
  <c r="D304" i="15"/>
  <c r="I293" i="15"/>
  <c r="I292" i="15" s="1"/>
  <c r="N293" i="15"/>
  <c r="N292" i="15" s="1"/>
  <c r="D293" i="15"/>
  <c r="D292" i="15" s="1"/>
  <c r="N289" i="15"/>
  <c r="D283" i="15"/>
  <c r="D269" i="15"/>
  <c r="I267" i="15"/>
  <c r="N267" i="15"/>
  <c r="D267" i="15"/>
  <c r="D263" i="15"/>
  <c r="I260" i="15"/>
  <c r="N260" i="15"/>
  <c r="D260" i="15"/>
  <c r="I258" i="15"/>
  <c r="N258" i="15"/>
  <c r="D258" i="15"/>
  <c r="I255" i="15"/>
  <c r="N255" i="15"/>
  <c r="D255" i="15"/>
  <c r="I253" i="15"/>
  <c r="N253" i="15"/>
  <c r="D253" i="15"/>
  <c r="D501" i="15"/>
  <c r="F991" i="14"/>
  <c r="H991" i="14" s="1"/>
  <c r="N266" i="15"/>
  <c r="P266" i="15" s="1"/>
  <c r="I266" i="15"/>
  <c r="K266" i="15" s="1"/>
  <c r="D266" i="15"/>
  <c r="F266" i="15" s="1"/>
  <c r="Q355" i="14"/>
  <c r="S355" i="14" s="1"/>
  <c r="L355" i="14"/>
  <c r="N355" i="14" s="1"/>
  <c r="F355" i="14"/>
  <c r="H355" i="14" s="1"/>
  <c r="D539" i="15"/>
  <c r="D537" i="15"/>
  <c r="I531" i="15"/>
  <c r="N459" i="15"/>
  <c r="I459" i="15"/>
  <c r="D460" i="15"/>
  <c r="I514" i="15"/>
  <c r="N514" i="15"/>
  <c r="D514" i="15"/>
  <c r="N518" i="15"/>
  <c r="I518" i="15"/>
  <c r="I521" i="15"/>
  <c r="N521" i="15"/>
  <c r="D521" i="15"/>
  <c r="N525" i="15"/>
  <c r="I525" i="15"/>
  <c r="D525" i="15"/>
  <c r="I516" i="15"/>
  <c r="N516" i="15"/>
  <c r="D516" i="15"/>
  <c r="N503" i="15"/>
  <c r="I503" i="15"/>
  <c r="D503" i="15"/>
  <c r="I507" i="15"/>
  <c r="N507" i="15"/>
  <c r="D507" i="15"/>
  <c r="I499" i="15"/>
  <c r="N499" i="15"/>
  <c r="I496" i="15"/>
  <c r="N496" i="15"/>
  <c r="D496" i="15"/>
  <c r="I492" i="15"/>
  <c r="N492" i="15"/>
  <c r="D492" i="15"/>
  <c r="I489" i="15"/>
  <c r="N489" i="15"/>
  <c r="D489" i="15"/>
  <c r="I467" i="15"/>
  <c r="N467" i="15"/>
  <c r="D467" i="15"/>
  <c r="I469" i="15"/>
  <c r="N469" i="15"/>
  <c r="D469" i="15"/>
  <c r="I463" i="15"/>
  <c r="N463" i="15"/>
  <c r="D463" i="15"/>
  <c r="I461" i="15"/>
  <c r="N461" i="15"/>
  <c r="D461" i="15"/>
  <c r="I473" i="15"/>
  <c r="N473" i="15"/>
  <c r="D473" i="15"/>
  <c r="I487" i="15"/>
  <c r="N487" i="15"/>
  <c r="D487" i="15"/>
  <c r="I485" i="15"/>
  <c r="N485" i="15"/>
  <c r="D485" i="15"/>
  <c r="I483" i="15"/>
  <c r="N483" i="15"/>
  <c r="D483" i="15"/>
  <c r="I480" i="15"/>
  <c r="N480" i="15"/>
  <c r="D480" i="15"/>
  <c r="I477" i="15"/>
  <c r="N477" i="15"/>
  <c r="D477" i="15"/>
  <c r="N475" i="15"/>
  <c r="I475" i="15"/>
  <c r="D475" i="15"/>
  <c r="I471" i="15"/>
  <c r="N471" i="15"/>
  <c r="D471" i="15"/>
  <c r="I454" i="15"/>
  <c r="N454" i="15"/>
  <c r="D454" i="15"/>
  <c r="I433" i="15"/>
  <c r="N433" i="15"/>
  <c r="D433" i="15"/>
  <c r="I431" i="15"/>
  <c r="N431" i="15"/>
  <c r="D431" i="15"/>
  <c r="I444" i="15"/>
  <c r="N444" i="15"/>
  <c r="D444" i="15"/>
  <c r="I429" i="15"/>
  <c r="N429" i="15"/>
  <c r="D429" i="15"/>
  <c r="I427" i="15"/>
  <c r="N427" i="15"/>
  <c r="D427" i="15"/>
  <c r="I419" i="15"/>
  <c r="I418" i="15" s="1"/>
  <c r="N419" i="15"/>
  <c r="N418" i="15" s="1"/>
  <c r="D419" i="15"/>
  <c r="D418" i="15" s="1"/>
  <c r="I436" i="15"/>
  <c r="N436" i="15"/>
  <c r="D436" i="15"/>
  <c r="I440" i="15"/>
  <c r="N440" i="15"/>
  <c r="D440" i="15"/>
  <c r="I410" i="15"/>
  <c r="N410" i="15"/>
  <c r="D410" i="15"/>
  <c r="I404" i="15"/>
  <c r="N404" i="15"/>
  <c r="D404" i="15"/>
  <c r="I406" i="15"/>
  <c r="N406" i="15"/>
  <c r="D406" i="15"/>
  <c r="I414" i="15"/>
  <c r="N414" i="15"/>
  <c r="D414" i="15"/>
  <c r="D400" i="15"/>
  <c r="I398" i="15"/>
  <c r="N398" i="15"/>
  <c r="D398" i="15"/>
  <c r="I395" i="15"/>
  <c r="N395" i="15"/>
  <c r="D395" i="15"/>
  <c r="N389" i="15"/>
  <c r="I389" i="15"/>
  <c r="D389" i="15"/>
  <c r="I390" i="15"/>
  <c r="N390" i="15"/>
  <c r="D390" i="15"/>
  <c r="I376" i="15"/>
  <c r="N376" i="15"/>
  <c r="D376" i="15"/>
  <c r="I372" i="15"/>
  <c r="N372" i="15"/>
  <c r="D372" i="15"/>
  <c r="I378" i="15"/>
  <c r="N378" i="15"/>
  <c r="D378" i="15"/>
  <c r="I385" i="15"/>
  <c r="N385" i="15"/>
  <c r="D385" i="15"/>
  <c r="I369" i="15"/>
  <c r="N369" i="15"/>
  <c r="I365" i="15"/>
  <c r="N365" i="15"/>
  <c r="D365" i="15"/>
  <c r="I363" i="15"/>
  <c r="N363" i="15"/>
  <c r="D363" i="15"/>
  <c r="I355" i="15" l="1"/>
  <c r="N362" i="15"/>
  <c r="N453" i="15"/>
  <c r="I453" i="15"/>
  <c r="D524" i="15"/>
  <c r="F525" i="15"/>
  <c r="H266" i="15"/>
  <c r="H265" i="15" s="1"/>
  <c r="H262" i="15" s="1"/>
  <c r="H251" i="15" s="1"/>
  <c r="F265" i="15"/>
  <c r="F262" i="15" s="1"/>
  <c r="F251" i="15" s="1"/>
  <c r="D499" i="15"/>
  <c r="F501" i="15"/>
  <c r="D355" i="15"/>
  <c r="F357" i="15"/>
  <c r="N326" i="15"/>
  <c r="P327" i="15"/>
  <c r="I362" i="15"/>
  <c r="I524" i="15"/>
  <c r="K525" i="15"/>
  <c r="M357" i="15"/>
  <c r="M355" i="15" s="1"/>
  <c r="M354" i="15" s="1"/>
  <c r="M343" i="15" s="1"/>
  <c r="K355" i="15"/>
  <c r="K354" i="15" s="1"/>
  <c r="K343" i="15" s="1"/>
  <c r="N524" i="15"/>
  <c r="P525" i="15"/>
  <c r="N355" i="15"/>
  <c r="P357" i="15"/>
  <c r="D326" i="15"/>
  <c r="D321" i="15" s="1"/>
  <c r="F327" i="15"/>
  <c r="K459" i="15"/>
  <c r="M460" i="15"/>
  <c r="M459" i="15" s="1"/>
  <c r="D388" i="15"/>
  <c r="F389" i="15"/>
  <c r="D459" i="15"/>
  <c r="F460" i="15"/>
  <c r="I326" i="15"/>
  <c r="I321" i="15" s="1"/>
  <c r="I320" i="15" s="1"/>
  <c r="K327" i="15"/>
  <c r="P459" i="15"/>
  <c r="R460" i="15"/>
  <c r="R459" i="15" s="1"/>
  <c r="S354" i="14"/>
  <c r="U355" i="14"/>
  <c r="U354" i="14" s="1"/>
  <c r="H989" i="14"/>
  <c r="H988" i="14" s="1"/>
  <c r="H987" i="14" s="1"/>
  <c r="H981" i="14" s="1"/>
  <c r="H972" i="14" s="1"/>
  <c r="H961" i="14" s="1"/>
  <c r="K991" i="14"/>
  <c r="K989" i="14" s="1"/>
  <c r="K988" i="14" s="1"/>
  <c r="K987" i="14" s="1"/>
  <c r="K981" i="14" s="1"/>
  <c r="K972" i="14" s="1"/>
  <c r="N354" i="14"/>
  <c r="P355" i="14"/>
  <c r="P354" i="14" s="1"/>
  <c r="H354" i="14"/>
  <c r="H351" i="14" s="1"/>
  <c r="H340" i="14" s="1"/>
  <c r="H339" i="14" s="1"/>
  <c r="H333" i="14" s="1"/>
  <c r="H298" i="14" s="1"/>
  <c r="H57" i="14" s="1"/>
  <c r="K355" i="14"/>
  <c r="K354" i="14" s="1"/>
  <c r="K265" i="15"/>
  <c r="K262" i="15" s="1"/>
  <c r="K251" i="15" s="1"/>
  <c r="M266" i="15"/>
  <c r="M265" i="15" s="1"/>
  <c r="M262" i="15" s="1"/>
  <c r="M251" i="15" s="1"/>
  <c r="P265" i="15"/>
  <c r="P262" i="15" s="1"/>
  <c r="P251" i="15" s="1"/>
  <c r="R266" i="15"/>
  <c r="R265" i="15" s="1"/>
  <c r="R262" i="15" s="1"/>
  <c r="R251" i="15" s="1"/>
  <c r="N303" i="15"/>
  <c r="I388" i="15"/>
  <c r="K389" i="15"/>
  <c r="N388" i="15"/>
  <c r="P389" i="15"/>
  <c r="D303" i="15"/>
  <c r="I303" i="15"/>
  <c r="N257" i="15"/>
  <c r="I257" i="15"/>
  <c r="D257" i="15"/>
  <c r="N282" i="15"/>
  <c r="I435" i="15"/>
  <c r="N321" i="15"/>
  <c r="N320" i="15" s="1"/>
  <c r="D354" i="15"/>
  <c r="N435" i="15"/>
  <c r="D435" i="15"/>
  <c r="I291" i="15"/>
  <c r="D291" i="15"/>
  <c r="N291" i="15"/>
  <c r="I252" i="15"/>
  <c r="N252" i="15"/>
  <c r="D252" i="15"/>
  <c r="D491" i="15"/>
  <c r="D518" i="15"/>
  <c r="D453" i="15"/>
  <c r="I394" i="15"/>
  <c r="I426" i="15"/>
  <c r="N426" i="15"/>
  <c r="D426" i="15"/>
  <c r="N394" i="15"/>
  <c r="D394" i="15"/>
  <c r="F951" i="14"/>
  <c r="H951" i="14" s="1"/>
  <c r="F936" i="14"/>
  <c r="H936" i="14" s="1"/>
  <c r="R453" i="15" l="1"/>
  <c r="R452" i="15" s="1"/>
  <c r="R446" i="15" s="1"/>
  <c r="M453" i="15"/>
  <c r="M452" i="15" s="1"/>
  <c r="M446" i="15" s="1"/>
  <c r="P453" i="15"/>
  <c r="P452" i="15" s="1"/>
  <c r="P446" i="15" s="1"/>
  <c r="K453" i="15"/>
  <c r="K452" i="15" s="1"/>
  <c r="K446" i="15" s="1"/>
  <c r="H357" i="15"/>
  <c r="H355" i="15" s="1"/>
  <c r="H354" i="15" s="1"/>
  <c r="H343" i="15" s="1"/>
  <c r="F355" i="15"/>
  <c r="F354" i="15" s="1"/>
  <c r="F343" i="15" s="1"/>
  <c r="H460" i="15"/>
  <c r="H459" i="15" s="1"/>
  <c r="H453" i="15" s="1"/>
  <c r="F459" i="15"/>
  <c r="F453" i="15" s="1"/>
  <c r="R357" i="15"/>
  <c r="R355" i="15" s="1"/>
  <c r="R354" i="15" s="1"/>
  <c r="R343" i="15" s="1"/>
  <c r="P355" i="15"/>
  <c r="P354" i="15" s="1"/>
  <c r="P343" i="15" s="1"/>
  <c r="R327" i="15"/>
  <c r="R326" i="15" s="1"/>
  <c r="R321" i="15" s="1"/>
  <c r="R320" i="15" s="1"/>
  <c r="P326" i="15"/>
  <c r="P321" i="15" s="1"/>
  <c r="P320" i="15" s="1"/>
  <c r="H501" i="15"/>
  <c r="H499" i="15" s="1"/>
  <c r="H498" i="15" s="1"/>
  <c r="F499" i="15"/>
  <c r="F498" i="15" s="1"/>
  <c r="F524" i="15"/>
  <c r="F513" i="15" s="1"/>
  <c r="F541" i="15" s="1"/>
  <c r="H525" i="15"/>
  <c r="H524" i="15" s="1"/>
  <c r="H513" i="15" s="1"/>
  <c r="H541" i="15" s="1"/>
  <c r="M327" i="15"/>
  <c r="M326" i="15" s="1"/>
  <c r="M321" i="15" s="1"/>
  <c r="M320" i="15" s="1"/>
  <c r="M250" i="15" s="1"/>
  <c r="K326" i="15"/>
  <c r="K321" i="15" s="1"/>
  <c r="K320" i="15" s="1"/>
  <c r="K250" i="15" s="1"/>
  <c r="F388" i="15"/>
  <c r="F384" i="15" s="1"/>
  <c r="F383" i="15" s="1"/>
  <c r="F360" i="15" s="1"/>
  <c r="H389" i="15"/>
  <c r="H388" i="15" s="1"/>
  <c r="H384" i="15" s="1"/>
  <c r="H383" i="15" s="1"/>
  <c r="H360" i="15" s="1"/>
  <c r="H327" i="15"/>
  <c r="H326" i="15" s="1"/>
  <c r="H321" i="15" s="1"/>
  <c r="H320" i="15" s="1"/>
  <c r="H250" i="15" s="1"/>
  <c r="F326" i="15"/>
  <c r="F321" i="15" s="1"/>
  <c r="F320" i="15" s="1"/>
  <c r="P524" i="15"/>
  <c r="P513" i="15" s="1"/>
  <c r="P541" i="15" s="1"/>
  <c r="R525" i="15"/>
  <c r="R524" i="15" s="1"/>
  <c r="R513" i="15" s="1"/>
  <c r="R541" i="15" s="1"/>
  <c r="K524" i="15"/>
  <c r="K513" i="15" s="1"/>
  <c r="K541" i="15" s="1"/>
  <c r="M525" i="15"/>
  <c r="M524" i="15" s="1"/>
  <c r="M513" i="15" s="1"/>
  <c r="M541" i="15" s="1"/>
  <c r="K351" i="14"/>
  <c r="K340" i="14" s="1"/>
  <c r="K339" i="14" s="1"/>
  <c r="K333" i="14" s="1"/>
  <c r="K298" i="14" s="1"/>
  <c r="K57" i="14" s="1"/>
  <c r="P351" i="14"/>
  <c r="P340" i="14" s="1"/>
  <c r="P339" i="14" s="1"/>
  <c r="P333" i="14" s="1"/>
  <c r="P298" i="14" s="1"/>
  <c r="N351" i="14"/>
  <c r="N340" i="14" s="1"/>
  <c r="N339" i="14" s="1"/>
  <c r="N333" i="14" s="1"/>
  <c r="N298" i="14" s="1"/>
  <c r="S351" i="14"/>
  <c r="S340" i="14" s="1"/>
  <c r="S339" i="14" s="1"/>
  <c r="S333" i="14" s="1"/>
  <c r="S298" i="14" s="1"/>
  <c r="U351" i="14"/>
  <c r="U340" i="14" s="1"/>
  <c r="U339" i="14" s="1"/>
  <c r="U333" i="14" s="1"/>
  <c r="U298" i="14" s="1"/>
  <c r="H960" i="14"/>
  <c r="H935" i="14"/>
  <c r="K936" i="14"/>
  <c r="K935" i="14" s="1"/>
  <c r="H950" i="14"/>
  <c r="H949" i="14" s="1"/>
  <c r="H948" i="14" s="1"/>
  <c r="H947" i="14" s="1"/>
  <c r="H946" i="14" s="1"/>
  <c r="K951" i="14"/>
  <c r="K950" i="14" s="1"/>
  <c r="K960" i="14"/>
  <c r="K961" i="14"/>
  <c r="K388" i="15"/>
  <c r="K384" i="15" s="1"/>
  <c r="K383" i="15" s="1"/>
  <c r="K360" i="15" s="1"/>
  <c r="M389" i="15"/>
  <c r="M388" i="15" s="1"/>
  <c r="M384" i="15" s="1"/>
  <c r="M383" i="15" s="1"/>
  <c r="M360" i="15" s="1"/>
  <c r="P388" i="15"/>
  <c r="P384" i="15" s="1"/>
  <c r="P383" i="15" s="1"/>
  <c r="P360" i="15" s="1"/>
  <c r="R389" i="15"/>
  <c r="R388" i="15" s="1"/>
  <c r="R384" i="15" s="1"/>
  <c r="R383" i="15" s="1"/>
  <c r="R360" i="15" s="1"/>
  <c r="H1010" i="14"/>
  <c r="I248" i="15"/>
  <c r="N248" i="15"/>
  <c r="D248" i="15"/>
  <c r="I233" i="15"/>
  <c r="I232" i="15" s="1"/>
  <c r="N233" i="15"/>
  <c r="N232" i="15" s="1"/>
  <c r="D233" i="15"/>
  <c r="D232" i="15" s="1"/>
  <c r="I230" i="15"/>
  <c r="N230" i="15"/>
  <c r="D230" i="15"/>
  <c r="I244" i="15"/>
  <c r="N244" i="15"/>
  <c r="D244" i="15"/>
  <c r="I226" i="15"/>
  <c r="N226" i="15"/>
  <c r="D226" i="15"/>
  <c r="I240" i="15"/>
  <c r="N240" i="15"/>
  <c r="D240" i="15"/>
  <c r="I237" i="15"/>
  <c r="N237" i="15"/>
  <c r="D237" i="15"/>
  <c r="R250" i="15" l="1"/>
  <c r="P250" i="15"/>
  <c r="F250" i="15"/>
  <c r="F452" i="15"/>
  <c r="F446" i="15" s="1"/>
  <c r="H452" i="15"/>
  <c r="H446" i="15" s="1"/>
  <c r="K1010" i="14"/>
  <c r="K928" i="14"/>
  <c r="H928" i="14"/>
  <c r="K949" i="14"/>
  <c r="K948" i="14" s="1"/>
  <c r="K947" i="14" s="1"/>
  <c r="K946" i="14" s="1"/>
  <c r="N160" i="15"/>
  <c r="I160" i="15"/>
  <c r="D160" i="15"/>
  <c r="N178" i="15"/>
  <c r="I178" i="15"/>
  <c r="K178" i="15" s="1"/>
  <c r="D178" i="15"/>
  <c r="F178" i="15" s="1"/>
  <c r="I204" i="15"/>
  <c r="N204" i="15"/>
  <c r="D204" i="15"/>
  <c r="I202" i="15"/>
  <c r="N202" i="15"/>
  <c r="D202" i="15"/>
  <c r="I215" i="15"/>
  <c r="N215" i="15"/>
  <c r="D215" i="15"/>
  <c r="I212" i="15"/>
  <c r="N212" i="15"/>
  <c r="D212" i="15"/>
  <c r="I210" i="15"/>
  <c r="N210" i="15"/>
  <c r="D210" i="15"/>
  <c r="I208" i="15"/>
  <c r="N208" i="15"/>
  <c r="D208" i="15"/>
  <c r="I197" i="15"/>
  <c r="N197" i="15"/>
  <c r="D197" i="15"/>
  <c r="I194" i="15"/>
  <c r="N194" i="15"/>
  <c r="D194" i="15"/>
  <c r="I190" i="15"/>
  <c r="N190" i="15"/>
  <c r="D190" i="15"/>
  <c r="I185" i="15"/>
  <c r="I184" i="15" s="1"/>
  <c r="N185" i="15"/>
  <c r="N184" i="15" s="1"/>
  <c r="D185" i="15"/>
  <c r="I177" i="15"/>
  <c r="D177" i="15"/>
  <c r="I174" i="15"/>
  <c r="N174" i="15"/>
  <c r="D174" i="15"/>
  <c r="I172" i="15"/>
  <c r="N172" i="15"/>
  <c r="D172" i="15"/>
  <c r="I170" i="15"/>
  <c r="N170" i="15"/>
  <c r="D170" i="15"/>
  <c r="I168" i="15"/>
  <c r="N168" i="15"/>
  <c r="D168" i="15"/>
  <c r="I162" i="15"/>
  <c r="N162" i="15"/>
  <c r="D162" i="15"/>
  <c r="I164" i="15"/>
  <c r="N164" i="15"/>
  <c r="D164" i="15"/>
  <c r="I166" i="15"/>
  <c r="N166" i="15"/>
  <c r="D166" i="15"/>
  <c r="I156" i="15"/>
  <c r="N156" i="15"/>
  <c r="D156" i="15"/>
  <c r="I131" i="15"/>
  <c r="N131" i="15"/>
  <c r="D131" i="15"/>
  <c r="N107" i="15"/>
  <c r="I107" i="15"/>
  <c r="D107" i="15"/>
  <c r="D113" i="15"/>
  <c r="N127" i="15"/>
  <c r="N126" i="15" s="1"/>
  <c r="N125" i="15" s="1"/>
  <c r="I127" i="15"/>
  <c r="I126" i="15" s="1"/>
  <c r="I125" i="15" s="1"/>
  <c r="D127" i="15"/>
  <c r="D126" i="15" s="1"/>
  <c r="D125" i="15" s="1"/>
  <c r="N144" i="15"/>
  <c r="I144" i="15"/>
  <c r="D144" i="15"/>
  <c r="N151" i="15"/>
  <c r="D151" i="15"/>
  <c r="I149" i="15"/>
  <c r="N149" i="15"/>
  <c r="D149" i="15"/>
  <c r="I147" i="15"/>
  <c r="N147" i="15"/>
  <c r="D147" i="15"/>
  <c r="I141" i="15"/>
  <c r="N141" i="15"/>
  <c r="D141" i="15"/>
  <c r="I139" i="15"/>
  <c r="N139" i="15"/>
  <c r="D139" i="15"/>
  <c r="I137" i="15"/>
  <c r="N137" i="15"/>
  <c r="D137" i="15"/>
  <c r="I135" i="15"/>
  <c r="N135" i="15"/>
  <c r="D135" i="15"/>
  <c r="I121" i="15"/>
  <c r="N121" i="15"/>
  <c r="D121" i="15"/>
  <c r="I123" i="15"/>
  <c r="N123" i="15"/>
  <c r="D123" i="15"/>
  <c r="I119" i="15"/>
  <c r="N119" i="15"/>
  <c r="D119" i="15"/>
  <c r="I115" i="15"/>
  <c r="N115" i="15"/>
  <c r="D115" i="15"/>
  <c r="I105" i="15"/>
  <c r="N105" i="15"/>
  <c r="D105" i="15"/>
  <c r="I103" i="15"/>
  <c r="N103" i="15"/>
  <c r="D103" i="15"/>
  <c r="I101" i="15"/>
  <c r="N101" i="15"/>
  <c r="D101" i="15"/>
  <c r="I99" i="15"/>
  <c r="N99" i="15"/>
  <c r="D99" i="15"/>
  <c r="I97" i="15"/>
  <c r="N97" i="15"/>
  <c r="D97" i="15"/>
  <c r="H927" i="14" l="1"/>
  <c r="H926" i="14" s="1"/>
  <c r="H920" i="14" s="1"/>
  <c r="H919" i="14" s="1"/>
  <c r="H886" i="14" s="1"/>
  <c r="H1009" i="14" s="1"/>
  <c r="K927" i="14"/>
  <c r="K926" i="14" s="1"/>
  <c r="K920" i="14" s="1"/>
  <c r="K919" i="14" s="1"/>
  <c r="N143" i="15"/>
  <c r="P144" i="15"/>
  <c r="N159" i="15"/>
  <c r="P160" i="15"/>
  <c r="D143" i="15"/>
  <c r="F144" i="15"/>
  <c r="D159" i="15"/>
  <c r="D155" i="15" s="1"/>
  <c r="F160" i="15"/>
  <c r="D111" i="15"/>
  <c r="D110" i="15" s="1"/>
  <c r="D109" i="15" s="1"/>
  <c r="F113" i="15"/>
  <c r="I143" i="15"/>
  <c r="K144" i="15"/>
  <c r="H178" i="15"/>
  <c r="H177" i="15" s="1"/>
  <c r="H176" i="15" s="1"/>
  <c r="F177" i="15"/>
  <c r="F176" i="15" s="1"/>
  <c r="I159" i="15"/>
  <c r="I155" i="15" s="1"/>
  <c r="K160" i="15"/>
  <c r="K177" i="15"/>
  <c r="K176" i="15" s="1"/>
  <c r="M178" i="15"/>
  <c r="M177" i="15" s="1"/>
  <c r="M176" i="15" s="1"/>
  <c r="N177" i="15"/>
  <c r="P178" i="15"/>
  <c r="N155" i="15"/>
  <c r="D118" i="15"/>
  <c r="D117" i="15" s="1"/>
  <c r="D96" i="15"/>
  <c r="D95" i="15" s="1"/>
  <c r="I110" i="15"/>
  <c r="I109" i="15" s="1"/>
  <c r="N110" i="15"/>
  <c r="N109" i="15" s="1"/>
  <c r="N96" i="15"/>
  <c r="N95" i="15" s="1"/>
  <c r="I96" i="15"/>
  <c r="I95" i="15" s="1"/>
  <c r="N76" i="15"/>
  <c r="P76" i="15" s="1"/>
  <c r="R76" i="15" s="1"/>
  <c r="I76" i="15"/>
  <c r="K76" i="15" s="1"/>
  <c r="M76" i="15" s="1"/>
  <c r="D76" i="15"/>
  <c r="F76" i="15" s="1"/>
  <c r="H76" i="15" s="1"/>
  <c r="N75" i="15"/>
  <c r="P75" i="15" s="1"/>
  <c r="I75" i="15"/>
  <c r="K75" i="15" s="1"/>
  <c r="D75" i="15"/>
  <c r="F75" i="15" s="1"/>
  <c r="I80" i="15"/>
  <c r="N80" i="15"/>
  <c r="D80" i="15"/>
  <c r="N77" i="15"/>
  <c r="P77" i="15" s="1"/>
  <c r="R77" i="15" s="1"/>
  <c r="I77" i="15"/>
  <c r="K77" i="15" s="1"/>
  <c r="M77" i="15" s="1"/>
  <c r="D77" i="15"/>
  <c r="F77" i="15" s="1"/>
  <c r="H77" i="15" s="1"/>
  <c r="D68" i="15"/>
  <c r="I70" i="15"/>
  <c r="N70" i="15"/>
  <c r="D70" i="15"/>
  <c r="I66" i="15"/>
  <c r="N66" i="15"/>
  <c r="D66" i="15"/>
  <c r="I61" i="15"/>
  <c r="N61" i="15"/>
  <c r="D61" i="15"/>
  <c r="I52" i="15"/>
  <c r="N52" i="15"/>
  <c r="D52" i="15"/>
  <c r="I40" i="15"/>
  <c r="N40" i="15"/>
  <c r="D40" i="15"/>
  <c r="I38" i="15"/>
  <c r="N38" i="15"/>
  <c r="D38" i="15"/>
  <c r="I34" i="15"/>
  <c r="N34" i="15"/>
  <c r="D34" i="15"/>
  <c r="I59" i="15"/>
  <c r="N59" i="15"/>
  <c r="D59" i="15"/>
  <c r="I92" i="15"/>
  <c r="I91" i="15" s="1"/>
  <c r="N92" i="15"/>
  <c r="N91" i="15" s="1"/>
  <c r="D92" i="15"/>
  <c r="D91" i="15" s="1"/>
  <c r="I85" i="15"/>
  <c r="N85" i="15"/>
  <c r="D85" i="15"/>
  <c r="I83" i="15"/>
  <c r="N83" i="15"/>
  <c r="D83" i="15"/>
  <c r="I89" i="15"/>
  <c r="N89" i="15"/>
  <c r="D89" i="15"/>
  <c r="I87" i="15"/>
  <c r="N87" i="15"/>
  <c r="D87" i="15"/>
  <c r="N65" i="15"/>
  <c r="I65" i="15"/>
  <c r="D65" i="15"/>
  <c r="I57" i="15"/>
  <c r="N57" i="15"/>
  <c r="D57" i="15"/>
  <c r="D23" i="15"/>
  <c r="I21" i="15"/>
  <c r="N21" i="15"/>
  <c r="D21" i="15"/>
  <c r="I17" i="15"/>
  <c r="N17" i="15"/>
  <c r="D17" i="15"/>
  <c r="I55" i="15"/>
  <c r="N55" i="15"/>
  <c r="D55" i="15"/>
  <c r="D31" i="15"/>
  <c r="I19" i="15"/>
  <c r="N19" i="15"/>
  <c r="D19" i="15"/>
  <c r="I15" i="15"/>
  <c r="N15" i="15"/>
  <c r="D15" i="15"/>
  <c r="D48" i="15"/>
  <c r="D45" i="15" s="1"/>
  <c r="N535" i="15"/>
  <c r="I535" i="15"/>
  <c r="N533" i="15"/>
  <c r="N529" i="15"/>
  <c r="I529" i="15"/>
  <c r="D529" i="15"/>
  <c r="N527" i="15"/>
  <c r="D527" i="15"/>
  <c r="I527" i="15"/>
  <c r="N505" i="15"/>
  <c r="I505" i="15"/>
  <c r="D505" i="15"/>
  <c r="I509" i="15"/>
  <c r="D509" i="15"/>
  <c r="N443" i="15"/>
  <c r="N442" i="15" s="1"/>
  <c r="I443" i="15"/>
  <c r="I442" i="15" s="1"/>
  <c r="D443" i="15"/>
  <c r="D442" i="15" s="1"/>
  <c r="N417" i="15"/>
  <c r="I417" i="15"/>
  <c r="D417" i="15"/>
  <c r="N413" i="15"/>
  <c r="N412" i="15" s="1"/>
  <c r="I413" i="15"/>
  <c r="I412" i="15" s="1"/>
  <c r="D413" i="15"/>
  <c r="D412" i="15" s="1"/>
  <c r="D409" i="15"/>
  <c r="D408" i="15" s="1"/>
  <c r="N409" i="15"/>
  <c r="N408" i="15" s="1"/>
  <c r="I409" i="15"/>
  <c r="I408" i="15" s="1"/>
  <c r="D369" i="15"/>
  <c r="D362" i="15" s="1"/>
  <c r="N340" i="15"/>
  <c r="N339" i="15" s="1"/>
  <c r="I340" i="15"/>
  <c r="I339" i="15" s="1"/>
  <c r="D339" i="15"/>
  <c r="D320" i="15"/>
  <c r="D313" i="15"/>
  <c r="I289" i="15"/>
  <c r="I282" i="15" s="1"/>
  <c r="D289" i="15"/>
  <c r="D282" i="15" s="1"/>
  <c r="N280" i="15"/>
  <c r="I280" i="15"/>
  <c r="D280" i="15"/>
  <c r="N278" i="15"/>
  <c r="I278" i="15"/>
  <c r="D278" i="15"/>
  <c r="N265" i="15"/>
  <c r="N262" i="15" s="1"/>
  <c r="I265" i="15"/>
  <c r="I262" i="15" s="1"/>
  <c r="D265" i="15"/>
  <c r="D262" i="15" s="1"/>
  <c r="N239" i="15"/>
  <c r="I239" i="15"/>
  <c r="D239" i="15"/>
  <c r="N236" i="15"/>
  <c r="I236" i="15"/>
  <c r="D236" i="15"/>
  <c r="N229" i="15"/>
  <c r="I229" i="15"/>
  <c r="D229" i="15"/>
  <c r="N225" i="15"/>
  <c r="N224" i="15" s="1"/>
  <c r="I225" i="15"/>
  <c r="I224" i="15" s="1"/>
  <c r="D225" i="15"/>
  <c r="D224" i="15" s="1"/>
  <c r="N214" i="15"/>
  <c r="I214" i="15"/>
  <c r="D214" i="15"/>
  <c r="I200" i="15"/>
  <c r="I196" i="15" s="1"/>
  <c r="D200" i="15"/>
  <c r="D196" i="15" s="1"/>
  <c r="N193" i="15"/>
  <c r="I193" i="15"/>
  <c r="D193" i="15"/>
  <c r="N189" i="15"/>
  <c r="I189" i="15"/>
  <c r="D189" i="15"/>
  <c r="D184" i="15"/>
  <c r="N180" i="15"/>
  <c r="I180" i="15"/>
  <c r="D180" i="15"/>
  <c r="D176" i="15"/>
  <c r="I176" i="15"/>
  <c r="N145" i="15"/>
  <c r="I145" i="15"/>
  <c r="D145" i="15"/>
  <c r="N118" i="15"/>
  <c r="N117" i="15" s="1"/>
  <c r="K886" i="14" l="1"/>
  <c r="K1009" i="14" s="1"/>
  <c r="D130" i="15"/>
  <c r="D129" i="15" s="1"/>
  <c r="R75" i="15"/>
  <c r="R74" i="15" s="1"/>
  <c r="P74" i="15"/>
  <c r="R160" i="15"/>
  <c r="R159" i="15" s="1"/>
  <c r="R155" i="15" s="1"/>
  <c r="P159" i="15"/>
  <c r="P155" i="15" s="1"/>
  <c r="D64" i="15"/>
  <c r="F65" i="15"/>
  <c r="H113" i="15"/>
  <c r="H111" i="15" s="1"/>
  <c r="H110" i="15" s="1"/>
  <c r="H109" i="15" s="1"/>
  <c r="F111" i="15"/>
  <c r="F110" i="15" s="1"/>
  <c r="F109" i="15" s="1"/>
  <c r="F94" i="15" s="1"/>
  <c r="F143" i="15"/>
  <c r="F130" i="15" s="1"/>
  <c r="F129" i="15" s="1"/>
  <c r="H144" i="15"/>
  <c r="H143" i="15" s="1"/>
  <c r="H130" i="15" s="1"/>
  <c r="H129" i="15" s="1"/>
  <c r="I64" i="15"/>
  <c r="K65" i="15"/>
  <c r="H75" i="15"/>
  <c r="H74" i="15" s="1"/>
  <c r="F74" i="15"/>
  <c r="P143" i="15"/>
  <c r="P130" i="15" s="1"/>
  <c r="P129" i="15" s="1"/>
  <c r="P94" i="15" s="1"/>
  <c r="R144" i="15"/>
  <c r="R143" i="15" s="1"/>
  <c r="R130" i="15" s="1"/>
  <c r="R129" i="15" s="1"/>
  <c r="R94" i="15" s="1"/>
  <c r="N64" i="15"/>
  <c r="P65" i="15"/>
  <c r="M75" i="15"/>
  <c r="M74" i="15" s="1"/>
  <c r="K74" i="15"/>
  <c r="M160" i="15"/>
  <c r="M159" i="15" s="1"/>
  <c r="M155" i="15" s="1"/>
  <c r="M154" i="15" s="1"/>
  <c r="M153" i="15" s="1"/>
  <c r="K159" i="15"/>
  <c r="K155" i="15" s="1"/>
  <c r="K154" i="15" s="1"/>
  <c r="K153" i="15" s="1"/>
  <c r="M144" i="15"/>
  <c r="M143" i="15" s="1"/>
  <c r="M130" i="15" s="1"/>
  <c r="M129" i="15" s="1"/>
  <c r="M94" i="15" s="1"/>
  <c r="K143" i="15"/>
  <c r="K130" i="15" s="1"/>
  <c r="K129" i="15" s="1"/>
  <c r="K94" i="15" s="1"/>
  <c r="H160" i="15"/>
  <c r="H159" i="15" s="1"/>
  <c r="H155" i="15" s="1"/>
  <c r="H154" i="15" s="1"/>
  <c r="H153" i="15" s="1"/>
  <c r="F159" i="15"/>
  <c r="F155" i="15" s="1"/>
  <c r="F154" i="15" s="1"/>
  <c r="F153" i="15" s="1"/>
  <c r="P177" i="15"/>
  <c r="P176" i="15" s="1"/>
  <c r="R178" i="15"/>
  <c r="R177" i="15" s="1"/>
  <c r="R176" i="15" s="1"/>
  <c r="R154" i="15" s="1"/>
  <c r="R153" i="15" s="1"/>
  <c r="N14" i="15"/>
  <c r="I14" i="15"/>
  <c r="D14" i="15"/>
  <c r="I277" i="15"/>
  <c r="N277" i="15"/>
  <c r="I526" i="15"/>
  <c r="N526" i="15"/>
  <c r="I251" i="15"/>
  <c r="N251" i="15"/>
  <c r="D277" i="15"/>
  <c r="D251" i="15" s="1"/>
  <c r="D526" i="15"/>
  <c r="D498" i="15"/>
  <c r="D74" i="15"/>
  <c r="D63" i="15" s="1"/>
  <c r="N74" i="15"/>
  <c r="N63" i="15" s="1"/>
  <c r="I118" i="15"/>
  <c r="I117" i="15" s="1"/>
  <c r="I74" i="15"/>
  <c r="I63" i="15" s="1"/>
  <c r="N491" i="15"/>
  <c r="D403" i="15"/>
  <c r="D402" i="15" s="1"/>
  <c r="D384" i="15"/>
  <c r="D383" i="15" s="1"/>
  <c r="N207" i="15"/>
  <c r="N206" i="15" s="1"/>
  <c r="I33" i="15"/>
  <c r="I235" i="15"/>
  <c r="N243" i="15"/>
  <c r="N242" i="15" s="1"/>
  <c r="N371" i="15"/>
  <c r="N361" i="15" s="1"/>
  <c r="I393" i="15"/>
  <c r="N33" i="15"/>
  <c r="I207" i="15"/>
  <c r="I206" i="15" s="1"/>
  <c r="D243" i="15"/>
  <c r="D242" i="15" s="1"/>
  <c r="I354" i="15"/>
  <c r="I491" i="15"/>
  <c r="D219" i="15"/>
  <c r="D218" i="15" s="1"/>
  <c r="D217" i="15" s="1"/>
  <c r="D312" i="15"/>
  <c r="D235" i="15"/>
  <c r="I51" i="15"/>
  <c r="N235" i="15"/>
  <c r="D154" i="15"/>
  <c r="D207" i="15"/>
  <c r="D206" i="15" s="1"/>
  <c r="I219" i="15"/>
  <c r="I218" i="15" s="1"/>
  <c r="I217" i="15" s="1"/>
  <c r="D228" i="15"/>
  <c r="I243" i="15"/>
  <c r="I242" i="15" s="1"/>
  <c r="I384" i="15"/>
  <c r="I383" i="15" s="1"/>
  <c r="I449" i="15"/>
  <c r="I448" i="15" s="1"/>
  <c r="I447" i="15" s="1"/>
  <c r="N228" i="15"/>
  <c r="N509" i="15"/>
  <c r="N312" i="15"/>
  <c r="N302" i="15" s="1"/>
  <c r="N354" i="15"/>
  <c r="I371" i="15"/>
  <c r="I361" i="15" s="1"/>
  <c r="N449" i="15"/>
  <c r="N448" i="15" s="1"/>
  <c r="N447" i="15" s="1"/>
  <c r="D449" i="15"/>
  <c r="D448" i="15" s="1"/>
  <c r="D447" i="15" s="1"/>
  <c r="N51" i="15"/>
  <c r="I154" i="15"/>
  <c r="D192" i="15"/>
  <c r="D33" i="15"/>
  <c r="I192" i="15"/>
  <c r="D371" i="15"/>
  <c r="D361" i="15" s="1"/>
  <c r="I403" i="15"/>
  <c r="I402" i="15" s="1"/>
  <c r="N393" i="15"/>
  <c r="N403" i="15"/>
  <c r="N402" i="15" s="1"/>
  <c r="D51" i="15"/>
  <c r="I228" i="15"/>
  <c r="N176" i="15"/>
  <c r="N200" i="15"/>
  <c r="N130" i="15"/>
  <c r="N129" i="15" s="1"/>
  <c r="N219" i="15"/>
  <c r="N218" i="15" s="1"/>
  <c r="N217" i="15" s="1"/>
  <c r="I312" i="15"/>
  <c r="I302" i="15" s="1"/>
  <c r="D393" i="15"/>
  <c r="N384" i="15"/>
  <c r="N383" i="15" s="1"/>
  <c r="D513" i="15"/>
  <c r="P154" i="15" l="1"/>
  <c r="P153" i="15" s="1"/>
  <c r="I13" i="15"/>
  <c r="P64" i="15"/>
  <c r="P63" i="15" s="1"/>
  <c r="P50" i="15" s="1"/>
  <c r="P12" i="15" s="1"/>
  <c r="R65" i="15"/>
  <c r="R64" i="15" s="1"/>
  <c r="R63" i="15" s="1"/>
  <c r="R50" i="15" s="1"/>
  <c r="R12" i="15" s="1"/>
  <c r="R511" i="15" s="1"/>
  <c r="R542" i="15" s="1"/>
  <c r="N13" i="15"/>
  <c r="H65" i="15"/>
  <c r="H64" i="15" s="1"/>
  <c r="H63" i="15" s="1"/>
  <c r="H50" i="15" s="1"/>
  <c r="H12" i="15" s="1"/>
  <c r="F64" i="15"/>
  <c r="F63" i="15" s="1"/>
  <c r="F50" i="15" s="1"/>
  <c r="F12" i="15" s="1"/>
  <c r="F511" i="15" s="1"/>
  <c r="F542" i="15" s="1"/>
  <c r="K64" i="15"/>
  <c r="K63" i="15" s="1"/>
  <c r="K50" i="15" s="1"/>
  <c r="K12" i="15" s="1"/>
  <c r="K511" i="15" s="1"/>
  <c r="K542" i="15" s="1"/>
  <c r="M65" i="15"/>
  <c r="M64" i="15" s="1"/>
  <c r="M63" i="15" s="1"/>
  <c r="M50" i="15" s="1"/>
  <c r="M12" i="15" s="1"/>
  <c r="M511" i="15" s="1"/>
  <c r="M542" i="15" s="1"/>
  <c r="H94" i="15"/>
  <c r="D302" i="15"/>
  <c r="N196" i="15"/>
  <c r="N192" i="15" s="1"/>
  <c r="D94" i="15"/>
  <c r="N94" i="15"/>
  <c r="D50" i="15"/>
  <c r="I392" i="15"/>
  <c r="D392" i="15"/>
  <c r="D223" i="15"/>
  <c r="N360" i="15"/>
  <c r="I50" i="15"/>
  <c r="N425" i="15"/>
  <c r="N416" i="15" s="1"/>
  <c r="N50" i="15"/>
  <c r="I425" i="15"/>
  <c r="I416" i="15" s="1"/>
  <c r="D153" i="15"/>
  <c r="N392" i="15"/>
  <c r="D13" i="15"/>
  <c r="N223" i="15"/>
  <c r="I223" i="15"/>
  <c r="I513" i="15"/>
  <c r="I541" i="15" s="1"/>
  <c r="D425" i="15"/>
  <c r="D416" i="15" s="1"/>
  <c r="I360" i="15"/>
  <c r="D541" i="15"/>
  <c r="N154" i="15"/>
  <c r="I153" i="15"/>
  <c r="D360" i="15"/>
  <c r="N513" i="15"/>
  <c r="N541" i="15" s="1"/>
  <c r="I130" i="15"/>
  <c r="I129" i="15" s="1"/>
  <c r="I94" i="15" s="1"/>
  <c r="H511" i="15" l="1"/>
  <c r="H542" i="15" s="1"/>
  <c r="P511" i="15"/>
  <c r="P542" i="15" s="1"/>
  <c r="N153" i="15"/>
  <c r="N12" i="15"/>
  <c r="D12" i="15"/>
  <c r="I12" i="15"/>
  <c r="F129" i="14"/>
  <c r="L178" i="14"/>
  <c r="N178" i="14" s="1"/>
  <c r="N176" i="14" l="1"/>
  <c r="P178" i="14"/>
  <c r="P176" i="14" s="1"/>
  <c r="F289" i="14"/>
  <c r="P175" i="14" l="1"/>
  <c r="P174" i="14" s="1"/>
  <c r="P169" i="14" s="1"/>
  <c r="P168" i="14" s="1"/>
  <c r="P167" i="14" s="1"/>
  <c r="N175" i="14"/>
  <c r="N174" i="14" s="1"/>
  <c r="N169" i="14" s="1"/>
  <c r="N168" i="14" s="1"/>
  <c r="N167" i="14" s="1"/>
  <c r="Q314" i="14"/>
  <c r="L314" i="14"/>
  <c r="F314" i="14"/>
  <c r="L978" i="14" l="1"/>
  <c r="F978" i="14"/>
  <c r="Q976" i="14"/>
  <c r="L976" i="14"/>
  <c r="F976" i="14"/>
  <c r="Q970" i="14"/>
  <c r="L970" i="14"/>
  <c r="F970" i="14"/>
  <c r="Q842" i="14"/>
  <c r="L842" i="14"/>
  <c r="F842" i="14"/>
  <c r="Q771" i="14"/>
  <c r="Q770" i="14" s="1"/>
  <c r="Q769" i="14" s="1"/>
  <c r="Q768" i="14" s="1"/>
  <c r="Q767" i="14" s="1"/>
  <c r="L771" i="14"/>
  <c r="L770" i="14" s="1"/>
  <c r="L769" i="14" s="1"/>
  <c r="L768" i="14" s="1"/>
  <c r="L767" i="14" s="1"/>
  <c r="F771" i="14"/>
  <c r="F770" i="14" s="1"/>
  <c r="F769" i="14" s="1"/>
  <c r="F768" i="14" s="1"/>
  <c r="F767" i="14" s="1"/>
  <c r="Q760" i="14"/>
  <c r="L760" i="14"/>
  <c r="F760" i="14"/>
  <c r="Q757" i="14"/>
  <c r="L757" i="14"/>
  <c r="F757" i="14"/>
  <c r="L733" i="14"/>
  <c r="Q733" i="14"/>
  <c r="F733" i="14"/>
  <c r="Q737" i="14"/>
  <c r="L737" i="14"/>
  <c r="F737" i="14"/>
  <c r="Q687" i="14"/>
  <c r="Q686" i="14" s="1"/>
  <c r="L687" i="14"/>
  <c r="L686" i="14" s="1"/>
  <c r="F687" i="14"/>
  <c r="F686" i="14" s="1"/>
  <c r="Q684" i="14"/>
  <c r="L684" i="14"/>
  <c r="F684" i="14"/>
  <c r="F975" i="14" l="1"/>
  <c r="F974" i="14" s="1"/>
  <c r="F973" i="14" s="1"/>
  <c r="L975" i="14"/>
  <c r="L974" i="14" s="1"/>
  <c r="L973" i="14" s="1"/>
  <c r="Q978" i="14"/>
  <c r="Q680" i="14"/>
  <c r="L680" i="14"/>
  <c r="F680" i="14"/>
  <c r="Q678" i="14"/>
  <c r="L678" i="14"/>
  <c r="F678" i="14"/>
  <c r="Q676" i="14"/>
  <c r="L676" i="14"/>
  <c r="F676" i="14"/>
  <c r="Q648" i="14"/>
  <c r="L648" i="14"/>
  <c r="F648" i="14"/>
  <c r="F639" i="14"/>
  <c r="L487" i="14"/>
  <c r="L486" i="14" s="1"/>
  <c r="L485" i="14" s="1"/>
  <c r="L484" i="14" s="1"/>
  <c r="L483" i="14" s="1"/>
  <c r="F487" i="14"/>
  <c r="F486" i="14" s="1"/>
  <c r="F485" i="14" s="1"/>
  <c r="F484" i="14" s="1"/>
  <c r="F483" i="14" s="1"/>
  <c r="L495" i="14"/>
  <c r="F495" i="14"/>
  <c r="F432" i="14"/>
  <c r="Q407" i="14"/>
  <c r="Q406" i="14" s="1"/>
  <c r="Q405" i="14" s="1"/>
  <c r="Q404" i="14" s="1"/>
  <c r="L407" i="14"/>
  <c r="L406" i="14" s="1"/>
  <c r="L405" i="14" s="1"/>
  <c r="L404" i="14" s="1"/>
  <c r="F407" i="14"/>
  <c r="F406" i="14" s="1"/>
  <c r="F405" i="14" s="1"/>
  <c r="F404" i="14" s="1"/>
  <c r="Q376" i="14"/>
  <c r="L376" i="14"/>
  <c r="F376" i="14"/>
  <c r="F371" i="14"/>
  <c r="F360" i="14"/>
  <c r="Q356" i="14"/>
  <c r="L356" i="14"/>
  <c r="F356" i="14"/>
  <c r="L316" i="14"/>
  <c r="Q316" i="14"/>
  <c r="L318" i="14"/>
  <c r="Q318" i="14"/>
  <c r="F318" i="14"/>
  <c r="Q274" i="14"/>
  <c r="L274" i="14"/>
  <c r="F274" i="14"/>
  <c r="F221" i="14"/>
  <c r="Q217" i="14"/>
  <c r="L217" i="14"/>
  <c r="F217" i="14"/>
  <c r="Q215" i="14"/>
  <c r="L215" i="14"/>
  <c r="F215" i="14"/>
  <c r="Q205" i="14"/>
  <c r="L205" i="14"/>
  <c r="F205" i="14"/>
  <c r="Q153" i="14"/>
  <c r="L153" i="14"/>
  <c r="F153" i="14"/>
  <c r="Q151" i="14"/>
  <c r="L151" i="14"/>
  <c r="F151" i="14"/>
  <c r="F165" i="14"/>
  <c r="F97" i="14"/>
  <c r="F96" i="14" s="1"/>
  <c r="F95" i="14" s="1"/>
  <c r="F94" i="14" s="1"/>
  <c r="F93" i="14" s="1"/>
  <c r="Q97" i="14"/>
  <c r="Q96" i="14" s="1"/>
  <c r="Q95" i="14" s="1"/>
  <c r="Q94" i="14" s="1"/>
  <c r="Q93" i="14" s="1"/>
  <c r="L97" i="14"/>
  <c r="L96" i="14" s="1"/>
  <c r="L95" i="14" s="1"/>
  <c r="L94" i="14" s="1"/>
  <c r="L93" i="14" s="1"/>
  <c r="Q91" i="14"/>
  <c r="L91" i="14"/>
  <c r="F91" i="14"/>
  <c r="Q89" i="14"/>
  <c r="L89" i="14"/>
  <c r="F89" i="14"/>
  <c r="Q86" i="14"/>
  <c r="L86" i="14"/>
  <c r="F86" i="14"/>
  <c r="F83" i="14"/>
  <c r="Q83" i="14"/>
  <c r="L83" i="14"/>
  <c r="Q81" i="14"/>
  <c r="L81" i="14"/>
  <c r="F81" i="14"/>
  <c r="Q79" i="14"/>
  <c r="L79" i="14"/>
  <c r="F79" i="14"/>
  <c r="Q975" i="14" l="1"/>
  <c r="Q974" i="14" s="1"/>
  <c r="Q973" i="14" s="1"/>
  <c r="Q67" i="14"/>
  <c r="Q66" i="14" s="1"/>
  <c r="Q65" i="14" s="1"/>
  <c r="Q64" i="14" s="1"/>
  <c r="L67" i="14"/>
  <c r="L66" i="14" s="1"/>
  <c r="L65" i="14" s="1"/>
  <c r="L64" i="14" s="1"/>
  <c r="F67" i="14"/>
  <c r="F66" i="14" s="1"/>
  <c r="F65" i="14" s="1"/>
  <c r="F64" i="14" s="1"/>
  <c r="Q1011" i="14" l="1"/>
  <c r="Q1016" i="14" s="1"/>
  <c r="F1011" i="14"/>
  <c r="F1016" i="14" s="1"/>
  <c r="L1011" i="14"/>
  <c r="L1016" i="14" s="1"/>
  <c r="L269" i="14"/>
  <c r="F269" i="14"/>
  <c r="Q329" i="14"/>
  <c r="L329" i="14"/>
  <c r="F330" i="14"/>
  <c r="F329" i="14" s="1"/>
  <c r="L545" i="14"/>
  <c r="Q545" i="14"/>
  <c r="F545" i="14"/>
  <c r="L931" i="14"/>
  <c r="Q931" i="14"/>
  <c r="F931" i="14"/>
  <c r="L263" i="14"/>
  <c r="N263" i="14" s="1"/>
  <c r="N262" i="14" l="1"/>
  <c r="N261" i="14" s="1"/>
  <c r="N260" i="14" s="1"/>
  <c r="N259" i="14" s="1"/>
  <c r="P263" i="14"/>
  <c r="P262" i="14" s="1"/>
  <c r="P261" i="14" s="1"/>
  <c r="P260" i="14" s="1"/>
  <c r="P259" i="14" s="1"/>
  <c r="F1007" i="14"/>
  <c r="F1006" i="14" s="1"/>
  <c r="F1005" i="14" s="1"/>
  <c r="F1003" i="14"/>
  <c r="F989" i="14"/>
  <c r="F988" i="14" s="1"/>
  <c r="F987" i="14" s="1"/>
  <c r="F984" i="14"/>
  <c r="F983" i="14" s="1"/>
  <c r="F982" i="14" s="1"/>
  <c r="F966" i="14"/>
  <c r="F956" i="14"/>
  <c r="F955" i="14" s="1"/>
  <c r="F954" i="14" s="1"/>
  <c r="F953" i="14" s="1"/>
  <c r="F952" i="14" s="1"/>
  <c r="F950" i="14"/>
  <c r="F949" i="14" s="1"/>
  <c r="F948" i="14" s="1"/>
  <c r="F947" i="14" s="1"/>
  <c r="F946" i="14" s="1"/>
  <c r="F938" i="14"/>
  <c r="F937" i="14" s="1"/>
  <c r="F935" i="14"/>
  <c r="F929" i="14"/>
  <c r="F924" i="14"/>
  <c r="F923" i="14" s="1"/>
  <c r="F917" i="14"/>
  <c r="F916" i="14" s="1"/>
  <c r="F915" i="14" s="1"/>
  <c r="F914" i="14" s="1"/>
  <c r="F913" i="14" s="1"/>
  <c r="F912" i="14" s="1"/>
  <c r="F910" i="14"/>
  <c r="F909" i="14" s="1"/>
  <c r="F908" i="14" s="1"/>
  <c r="F907" i="14" s="1"/>
  <c r="F906" i="14" s="1"/>
  <c r="F904" i="14"/>
  <c r="F903" i="14" s="1"/>
  <c r="F902" i="14" s="1"/>
  <c r="F901" i="14" s="1"/>
  <c r="F899" i="14"/>
  <c r="F898" i="14" s="1"/>
  <c r="F897" i="14" s="1"/>
  <c r="F896" i="14" s="1"/>
  <c r="F892" i="14"/>
  <c r="F891" i="14" s="1"/>
  <c r="F890" i="14" s="1"/>
  <c r="F889" i="14" s="1"/>
  <c r="F888" i="14" s="1"/>
  <c r="F887" i="14" s="1"/>
  <c r="F883" i="14"/>
  <c r="F882" i="14" s="1"/>
  <c r="F880" i="14"/>
  <c r="F879" i="14" s="1"/>
  <c r="F877" i="14"/>
  <c r="F876" i="14" s="1"/>
  <c r="F872" i="14"/>
  <c r="F868" i="14"/>
  <c r="F864" i="14"/>
  <c r="F856" i="14"/>
  <c r="F854" i="14"/>
  <c r="F852" i="14"/>
  <c r="F850" i="14"/>
  <c r="F848" i="14"/>
  <c r="F846" i="14"/>
  <c r="F840" i="14"/>
  <c r="F838" i="14"/>
  <c r="F834" i="14"/>
  <c r="F832" i="14"/>
  <c r="F825" i="14"/>
  <c r="F824" i="14" s="1"/>
  <c r="F823" i="14" s="1"/>
  <c r="F821" i="14"/>
  <c r="F815" i="14"/>
  <c r="F814" i="14" s="1"/>
  <c r="F813" i="14" s="1"/>
  <c r="F812" i="14" s="1"/>
  <c r="F811" i="14" s="1"/>
  <c r="F809" i="14"/>
  <c r="F808" i="14" s="1"/>
  <c r="F807" i="14" s="1"/>
  <c r="F803" i="14"/>
  <c r="F802" i="14" s="1"/>
  <c r="F793" i="14"/>
  <c r="F792" i="14" s="1"/>
  <c r="F786" i="14"/>
  <c r="F785" i="14" s="1"/>
  <c r="F784" i="14" s="1"/>
  <c r="F783" i="14" s="1"/>
  <c r="F782" i="14" s="1"/>
  <c r="F778" i="14"/>
  <c r="F777" i="14" s="1"/>
  <c r="F776" i="14" s="1"/>
  <c r="F775" i="14" s="1"/>
  <c r="F774" i="14" s="1"/>
  <c r="F773" i="14" s="1"/>
  <c r="F765" i="14"/>
  <c r="F764" i="14" s="1"/>
  <c r="F763" i="14" s="1"/>
  <c r="F762" i="14" s="1"/>
  <c r="F755" i="14"/>
  <c r="F747" i="14"/>
  <c r="F746" i="14" s="1"/>
  <c r="F743" i="14"/>
  <c r="F742" i="14" s="1"/>
  <c r="F731" i="14"/>
  <c r="F730" i="14" s="1"/>
  <c r="F728" i="14"/>
  <c r="F725" i="14"/>
  <c r="F721" i="14"/>
  <c r="F719" i="14"/>
  <c r="F715" i="14"/>
  <c r="F709" i="14"/>
  <c r="F708" i="14" s="1"/>
  <c r="F707" i="14" s="1"/>
  <c r="F706" i="14" s="1"/>
  <c r="F705" i="14" s="1"/>
  <c r="F703" i="14"/>
  <c r="F698" i="14"/>
  <c r="F697" i="14" s="1"/>
  <c r="F696" i="14" s="1"/>
  <c r="F695" i="14" s="1"/>
  <c r="F692" i="14"/>
  <c r="F691" i="14" s="1"/>
  <c r="F690" i="14" s="1"/>
  <c r="F689" i="14" s="1"/>
  <c r="F682" i="14"/>
  <c r="F674" i="14"/>
  <c r="F671" i="14"/>
  <c r="F670" i="14" s="1"/>
  <c r="F664" i="14"/>
  <c r="F662" i="14"/>
  <c r="F660" i="14"/>
  <c r="F654" i="14"/>
  <c r="F653" i="14" s="1"/>
  <c r="F646" i="14"/>
  <c r="F645" i="14" s="1"/>
  <c r="F643" i="14"/>
  <c r="F642" i="14" s="1"/>
  <c r="F637" i="14"/>
  <c r="F635" i="14"/>
  <c r="F627" i="14"/>
  <c r="F626" i="14" s="1"/>
  <c r="F625" i="14" s="1"/>
  <c r="F624" i="14" s="1"/>
  <c r="F623" i="14" s="1"/>
  <c r="F622" i="14" s="1"/>
  <c r="F618" i="14"/>
  <c r="F617" i="14" s="1"/>
  <c r="F616" i="14" s="1"/>
  <c r="F615" i="14" s="1"/>
  <c r="F614" i="14" s="1"/>
  <c r="F613" i="14" s="1"/>
  <c r="F611" i="14"/>
  <c r="F610" i="14" s="1"/>
  <c r="F609" i="14" s="1"/>
  <c r="F608" i="14" s="1"/>
  <c r="F607" i="14" s="1"/>
  <c r="F606" i="14" s="1"/>
  <c r="F596" i="14"/>
  <c r="F595" i="14" s="1"/>
  <c r="F594" i="14" s="1"/>
  <c r="F593" i="14" s="1"/>
  <c r="F591" i="14"/>
  <c r="F590" i="14" s="1"/>
  <c r="F589" i="14" s="1"/>
  <c r="F587" i="14"/>
  <c r="F586" i="14" s="1"/>
  <c r="F584" i="14"/>
  <c r="F583" i="14" s="1"/>
  <c r="F576" i="14"/>
  <c r="F575" i="14" s="1"/>
  <c r="F574" i="14" s="1"/>
  <c r="F573" i="14" s="1"/>
  <c r="F572" i="14" s="1"/>
  <c r="F567" i="14"/>
  <c r="F566" i="14" s="1"/>
  <c r="F565" i="14" s="1"/>
  <c r="F564" i="14" s="1"/>
  <c r="F563" i="14" s="1"/>
  <c r="F562" i="14" s="1"/>
  <c r="F560" i="14"/>
  <c r="F559" i="14" s="1"/>
  <c r="F558" i="14" s="1"/>
  <c r="F557" i="14" s="1"/>
  <c r="F556" i="14" s="1"/>
  <c r="F555" i="14" s="1"/>
  <c r="F552" i="14"/>
  <c r="F551" i="14" s="1"/>
  <c r="F550" i="14" s="1"/>
  <c r="F549" i="14" s="1"/>
  <c r="F548" i="14" s="1"/>
  <c r="F544" i="14"/>
  <c r="F543" i="14" s="1"/>
  <c r="F542" i="14" s="1"/>
  <c r="F541" i="14" s="1"/>
  <c r="F529" i="14"/>
  <c r="F528" i="14" s="1"/>
  <c r="F527" i="14" s="1"/>
  <c r="F525" i="14"/>
  <c r="F523" i="14"/>
  <c r="F518" i="14"/>
  <c r="F517" i="14" s="1"/>
  <c r="F516" i="14" s="1"/>
  <c r="F514" i="14"/>
  <c r="F512" i="14"/>
  <c r="F507" i="14"/>
  <c r="F506" i="14" s="1"/>
  <c r="F505" i="14" s="1"/>
  <c r="F504" i="14" s="1"/>
  <c r="F493" i="14"/>
  <c r="F492" i="14" s="1"/>
  <c r="F481" i="14"/>
  <c r="F480" i="14" s="1"/>
  <c r="F479" i="14" s="1"/>
  <c r="F478" i="14" s="1"/>
  <c r="F477" i="14" s="1"/>
  <c r="F474" i="14"/>
  <c r="F473" i="14" s="1"/>
  <c r="F472" i="14" s="1"/>
  <c r="F471" i="14" s="1"/>
  <c r="F470" i="14" s="1"/>
  <c r="F468" i="14"/>
  <c r="F461" i="14"/>
  <c r="F460" i="14" s="1"/>
  <c r="F459" i="14" s="1"/>
  <c r="F458" i="14" s="1"/>
  <c r="F457" i="14" s="1"/>
  <c r="F455" i="14"/>
  <c r="F453" i="14"/>
  <c r="F449" i="14"/>
  <c r="F448" i="14" s="1"/>
  <c r="F447" i="14" s="1"/>
  <c r="F444" i="14"/>
  <c r="F443" i="14" s="1"/>
  <c r="F442" i="14" s="1"/>
  <c r="F441" i="14" s="1"/>
  <c r="F438" i="14"/>
  <c r="F437" i="14" s="1"/>
  <c r="F436" i="14" s="1"/>
  <c r="F435" i="14" s="1"/>
  <c r="F434" i="14" s="1"/>
  <c r="F430" i="14"/>
  <c r="F419" i="14"/>
  <c r="F418" i="14" s="1"/>
  <c r="F416" i="14"/>
  <c r="F414" i="14"/>
  <c r="F402" i="14"/>
  <c r="F401" i="14" s="1"/>
  <c r="F400" i="14" s="1"/>
  <c r="F398" i="14"/>
  <c r="F397" i="14" s="1"/>
  <c r="F396" i="14" s="1"/>
  <c r="F387" i="14"/>
  <c r="F386" i="14" s="1"/>
  <c r="F385" i="14" s="1"/>
  <c r="F383" i="14"/>
  <c r="F382" i="14" s="1"/>
  <c r="F381" i="14" s="1"/>
  <c r="F379" i="14"/>
  <c r="F378" i="14" s="1"/>
  <c r="F374" i="14"/>
  <c r="F373" i="14" s="1"/>
  <c r="F367" i="14"/>
  <c r="F366" i="14" s="1"/>
  <c r="F358" i="14"/>
  <c r="F354" i="14"/>
  <c r="F352" i="14"/>
  <c r="F349" i="14"/>
  <c r="F347" i="14"/>
  <c r="F344" i="14"/>
  <c r="F342" i="14"/>
  <c r="F337" i="14"/>
  <c r="F336" i="14" s="1"/>
  <c r="F335" i="14" s="1"/>
  <c r="F334" i="14" s="1"/>
  <c r="F324" i="14"/>
  <c r="F323" i="14" s="1"/>
  <c r="F322" i="14" s="1"/>
  <c r="F316" i="14"/>
  <c r="F307" i="14"/>
  <c r="F296" i="14"/>
  <c r="F295" i="14" s="1"/>
  <c r="F294" i="14" s="1"/>
  <c r="F293" i="14" s="1"/>
  <c r="F291" i="14"/>
  <c r="F278" i="14"/>
  <c r="F277" i="14" s="1"/>
  <c r="F276" i="14" s="1"/>
  <c r="F271" i="14"/>
  <c r="F268" i="14" s="1"/>
  <c r="F262" i="14"/>
  <c r="F261" i="14" s="1"/>
  <c r="F255" i="14"/>
  <c r="F254" i="14" s="1"/>
  <c r="F253" i="14" s="1"/>
  <c r="F252" i="14" s="1"/>
  <c r="F251" i="14" s="1"/>
  <c r="F249" i="14"/>
  <c r="F248" i="14" s="1"/>
  <c r="F247" i="14" s="1"/>
  <c r="F245" i="14"/>
  <c r="F244" i="14" s="1"/>
  <c r="F243" i="14" s="1"/>
  <c r="F239" i="14"/>
  <c r="F238" i="14" s="1"/>
  <c r="F237" i="14" s="1"/>
  <c r="F236" i="14" s="1"/>
  <c r="F229" i="14"/>
  <c r="F228" i="14" s="1"/>
  <c r="F226" i="14"/>
  <c r="F225" i="14" s="1"/>
  <c r="F219" i="14"/>
  <c r="F208" i="14"/>
  <c r="F207" i="14" s="1"/>
  <c r="F203" i="14"/>
  <c r="F201" i="14"/>
  <c r="F199" i="14"/>
  <c r="F191" i="14"/>
  <c r="F190" i="14" s="1"/>
  <c r="F189" i="14" s="1"/>
  <c r="F187" i="14"/>
  <c r="F184" i="14"/>
  <c r="F176" i="14"/>
  <c r="F175" i="14" s="1"/>
  <c r="F174" i="14" s="1"/>
  <c r="F172" i="14"/>
  <c r="F171" i="14" s="1"/>
  <c r="F170" i="14" s="1"/>
  <c r="F163" i="14"/>
  <c r="F162" i="14" s="1"/>
  <c r="F160" i="14"/>
  <c r="F158" i="14"/>
  <c r="F156" i="14"/>
  <c r="F147" i="14"/>
  <c r="F145" i="14"/>
  <c r="F143" i="14"/>
  <c r="F138" i="14"/>
  <c r="F137" i="14" s="1"/>
  <c r="F136" i="14" s="1"/>
  <c r="F133" i="14"/>
  <c r="F132" i="14" s="1"/>
  <c r="F131" i="14" s="1"/>
  <c r="F127" i="14"/>
  <c r="F124" i="14"/>
  <c r="F114" i="14"/>
  <c r="F113" i="14" s="1"/>
  <c r="F111" i="14"/>
  <c r="F110" i="14" s="1"/>
  <c r="F105" i="14"/>
  <c r="F104" i="14" s="1"/>
  <c r="F103" i="14" s="1"/>
  <c r="F101" i="14"/>
  <c r="F100" i="14" s="1"/>
  <c r="F99" i="14" s="1"/>
  <c r="F77" i="14"/>
  <c r="F72" i="14"/>
  <c r="F61" i="14"/>
  <c r="F60" i="14" s="1"/>
  <c r="F59" i="14" s="1"/>
  <c r="F54" i="14"/>
  <c r="F52" i="14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P258" i="14" l="1"/>
  <c r="P210" i="14" s="1"/>
  <c r="P57" i="14" s="1"/>
  <c r="N258" i="14"/>
  <c r="N210" i="14" s="1"/>
  <c r="N57" i="14" s="1"/>
  <c r="F1010" i="14"/>
  <c r="F1014" i="14" s="1"/>
  <c r="F351" i="14"/>
  <c r="F702" i="14"/>
  <c r="F701" i="14" s="1"/>
  <c r="F700" i="14" s="1"/>
  <c r="F694" i="14" s="1"/>
  <c r="F302" i="14"/>
  <c r="F301" i="14" s="1"/>
  <c r="F1002" i="14"/>
  <c r="F1001" i="14" s="1"/>
  <c r="F1000" i="14" s="1"/>
  <c r="F999" i="14" s="1"/>
  <c r="F998" i="14" s="1"/>
  <c r="F123" i="14"/>
  <c r="F122" i="14" s="1"/>
  <c r="F121" i="14" s="1"/>
  <c r="F288" i="14"/>
  <c r="F287" i="14" s="1"/>
  <c r="F286" i="14" s="1"/>
  <c r="F285" i="14" s="1"/>
  <c r="F965" i="14"/>
  <c r="F964" i="14" s="1"/>
  <c r="F963" i="14" s="1"/>
  <c r="F962" i="14" s="1"/>
  <c r="F837" i="14"/>
  <c r="F836" i="14" s="1"/>
  <c r="F754" i="14"/>
  <c r="F753" i="14" s="1"/>
  <c r="F752" i="14" s="1"/>
  <c r="F751" i="14" s="1"/>
  <c r="F750" i="14" s="1"/>
  <c r="F673" i="14"/>
  <c r="F669" i="14" s="1"/>
  <c r="F634" i="14"/>
  <c r="F633" i="14" s="1"/>
  <c r="F491" i="14"/>
  <c r="F429" i="14"/>
  <c r="F214" i="14"/>
  <c r="F213" i="14" s="1"/>
  <c r="F212" i="14" s="1"/>
  <c r="F142" i="14"/>
  <c r="F71" i="14"/>
  <c r="F70" i="14" s="1"/>
  <c r="F69" i="14" s="1"/>
  <c r="F63" i="14" s="1"/>
  <c r="F198" i="14"/>
  <c r="F197" i="14" s="1"/>
  <c r="F196" i="14" s="1"/>
  <c r="F195" i="14" s="1"/>
  <c r="F341" i="14"/>
  <c r="F465" i="14"/>
  <c r="F464" i="14" s="1"/>
  <c r="F463" i="14" s="1"/>
  <c r="F467" i="14"/>
  <c r="F466" i="14" s="1"/>
  <c r="F659" i="14"/>
  <c r="F658" i="14" s="1"/>
  <c r="F791" i="14"/>
  <c r="F790" i="14" s="1"/>
  <c r="F789" i="14" s="1"/>
  <c r="F981" i="14"/>
  <c r="F861" i="14"/>
  <c r="F860" i="14" s="1"/>
  <c r="F820" i="14"/>
  <c r="F819" i="14" s="1"/>
  <c r="F818" i="14" s="1"/>
  <c r="F817" i="14" s="1"/>
  <c r="F831" i="14"/>
  <c r="F830" i="14" s="1"/>
  <c r="F867" i="14"/>
  <c r="F866" i="14" s="1"/>
  <c r="F741" i="14"/>
  <c r="F740" i="14" s="1"/>
  <c r="F922" i="14"/>
  <c r="F921" i="14" s="1"/>
  <c r="F16" i="14"/>
  <c r="F15" i="14" s="1"/>
  <c r="F14" i="14" s="1"/>
  <c r="F13" i="14" s="1"/>
  <c r="F511" i="14"/>
  <c r="F510" i="14" s="1"/>
  <c r="F509" i="14" s="1"/>
  <c r="F452" i="14"/>
  <c r="F928" i="14"/>
  <c r="F895" i="14"/>
  <c r="F894" i="14" s="1"/>
  <c r="F652" i="14"/>
  <c r="F651" i="14" s="1"/>
  <c r="F346" i="14"/>
  <c r="F413" i="14"/>
  <c r="F412" i="14" s="1"/>
  <c r="F411" i="14" s="1"/>
  <c r="F410" i="14" s="1"/>
  <c r="F409" i="14" s="1"/>
  <c r="F260" i="14"/>
  <c r="F522" i="14"/>
  <c r="F521" i="14" s="1"/>
  <c r="F520" i="14" s="1"/>
  <c r="F845" i="14"/>
  <c r="F844" i="14" s="1"/>
  <c r="F51" i="14"/>
  <c r="F50" i="14" s="1"/>
  <c r="F49" i="14" s="1"/>
  <c r="F155" i="14"/>
  <c r="F183" i="14"/>
  <c r="F182" i="14" s="1"/>
  <c r="F181" i="14" s="1"/>
  <c r="F180" i="14" s="1"/>
  <c r="F169" i="14"/>
  <c r="F168" i="14" s="1"/>
  <c r="F242" i="14"/>
  <c r="F241" i="14" s="1"/>
  <c r="F641" i="14"/>
  <c r="F582" i="14"/>
  <c r="F581" i="14" s="1"/>
  <c r="F580" i="14" s="1"/>
  <c r="F571" i="14" s="1"/>
  <c r="F570" i="14" s="1"/>
  <c r="F395" i="14"/>
  <c r="F37" i="14"/>
  <c r="F36" i="14" s="1"/>
  <c r="F35" i="14" s="1"/>
  <c r="F724" i="14"/>
  <c r="F723" i="14" s="1"/>
  <c r="F875" i="14"/>
  <c r="F874" i="14" s="1"/>
  <c r="F801" i="14"/>
  <c r="F800" i="14" s="1"/>
  <c r="F799" i="14" s="1"/>
  <c r="F714" i="14"/>
  <c r="F713" i="14" s="1"/>
  <c r="F540" i="14"/>
  <c r="F224" i="14"/>
  <c r="F223" i="14" s="1"/>
  <c r="F109" i="14"/>
  <c r="F108" i="14" s="1"/>
  <c r="F389" i="14" l="1"/>
  <c r="F424" i="14"/>
  <c r="F423" i="14" s="1"/>
  <c r="F422" i="14" s="1"/>
  <c r="F490" i="14"/>
  <c r="F489" i="14" s="1"/>
  <c r="F300" i="14"/>
  <c r="F299" i="14" s="1"/>
  <c r="F972" i="14"/>
  <c r="F961" i="14" s="1"/>
  <c r="F211" i="14"/>
  <c r="F451" i="14"/>
  <c r="F446" i="14" s="1"/>
  <c r="F927" i="14"/>
  <c r="F926" i="14" s="1"/>
  <c r="F920" i="14" s="1"/>
  <c r="F919" i="14" s="1"/>
  <c r="F886" i="14" s="1"/>
  <c r="F321" i="14"/>
  <c r="F320" i="14" s="1"/>
  <c r="F859" i="14"/>
  <c r="F858" i="14" s="1"/>
  <c r="F503" i="14"/>
  <c r="F632" i="14"/>
  <c r="F631" i="14" s="1"/>
  <c r="F657" i="14"/>
  <c r="F656" i="14" s="1"/>
  <c r="F141" i="14"/>
  <c r="F135" i="14" s="1"/>
  <c r="F259" i="14"/>
  <c r="F712" i="14"/>
  <c r="F711" i="14" s="1"/>
  <c r="F34" i="14"/>
  <c r="F340" i="14"/>
  <c r="F339" i="14" s="1"/>
  <c r="F333" i="14" s="1"/>
  <c r="F167" i="14"/>
  <c r="F539" i="14"/>
  <c r="F798" i="14"/>
  <c r="F829" i="14"/>
  <c r="F828" i="14" s="1"/>
  <c r="F476" i="14" l="1"/>
  <c r="F298" i="14"/>
  <c r="F107" i="14"/>
  <c r="F258" i="14"/>
  <c r="F210" i="14" s="1"/>
  <c r="F960" i="14"/>
  <c r="F440" i="14"/>
  <c r="F421" i="14" s="1"/>
  <c r="F630" i="14"/>
  <c r="F621" i="14" s="1"/>
  <c r="F827" i="14"/>
  <c r="F781" i="14" s="1"/>
  <c r="F58" i="14" l="1"/>
  <c r="F57" i="14" l="1"/>
  <c r="F1009" i="14" s="1"/>
  <c r="L997" i="14"/>
  <c r="N997" i="14" s="1"/>
  <c r="P997" i="14" s="1"/>
  <c r="P996" i="14" s="1"/>
  <c r="P1010" i="14" s="1"/>
  <c r="P993" i="14" l="1"/>
  <c r="P972" i="14" s="1"/>
  <c r="N996" i="14"/>
  <c r="N1010" i="14" s="1"/>
  <c r="L374" i="14"/>
  <c r="L373" i="14" s="1"/>
  <c r="Q270" i="14"/>
  <c r="Q994" i="14"/>
  <c r="L19" i="14"/>
  <c r="L22" i="14"/>
  <c r="L26" i="14"/>
  <c r="L25" i="14" s="1"/>
  <c r="L24" i="14" s="1"/>
  <c r="L31" i="14"/>
  <c r="L30" i="14" s="1"/>
  <c r="L29" i="14" s="1"/>
  <c r="L28" i="14" s="1"/>
  <c r="L38" i="14"/>
  <c r="L41" i="14"/>
  <c r="L43" i="14"/>
  <c r="L47" i="14"/>
  <c r="L46" i="14" s="1"/>
  <c r="L45" i="14" s="1"/>
  <c r="L52" i="14"/>
  <c r="L54" i="14"/>
  <c r="L61" i="14"/>
  <c r="L60" i="14" s="1"/>
  <c r="L59" i="14" s="1"/>
  <c r="L72" i="14"/>
  <c r="L77" i="14"/>
  <c r="L101" i="14"/>
  <c r="L100" i="14" s="1"/>
  <c r="L99" i="14" s="1"/>
  <c r="L105" i="14"/>
  <c r="L104" i="14" s="1"/>
  <c r="L103" i="14" s="1"/>
  <c r="L111" i="14"/>
  <c r="L110" i="14" s="1"/>
  <c r="L114" i="14"/>
  <c r="L113" i="14" s="1"/>
  <c r="L124" i="14"/>
  <c r="L127" i="14"/>
  <c r="L133" i="14"/>
  <c r="L132" i="14" s="1"/>
  <c r="L131" i="14" s="1"/>
  <c r="L138" i="14"/>
  <c r="L137" i="14" s="1"/>
  <c r="L136" i="14" s="1"/>
  <c r="L143" i="14"/>
  <c r="L145" i="14"/>
  <c r="L147" i="14"/>
  <c r="L156" i="14"/>
  <c r="L158" i="14"/>
  <c r="L160" i="14"/>
  <c r="L172" i="14"/>
  <c r="L171" i="14" s="1"/>
  <c r="L170" i="14" s="1"/>
  <c r="L176" i="14"/>
  <c r="L175" i="14" s="1"/>
  <c r="L174" i="14" s="1"/>
  <c r="L184" i="14"/>
  <c r="L191" i="14"/>
  <c r="L190" i="14" s="1"/>
  <c r="L189" i="14" s="1"/>
  <c r="L199" i="14"/>
  <c r="L201" i="14"/>
  <c r="L203" i="14"/>
  <c r="L208" i="14"/>
  <c r="L207" i="14" s="1"/>
  <c r="L226" i="14"/>
  <c r="L225" i="14" s="1"/>
  <c r="L229" i="14"/>
  <c r="L228" i="14" s="1"/>
  <c r="L239" i="14"/>
  <c r="L238" i="14" s="1"/>
  <c r="L237" i="14" s="1"/>
  <c r="L236" i="14" s="1"/>
  <c r="L245" i="14"/>
  <c r="L244" i="14" s="1"/>
  <c r="L243" i="14" s="1"/>
  <c r="L249" i="14"/>
  <c r="L255" i="14"/>
  <c r="L254" i="14" s="1"/>
  <c r="L253" i="14" s="1"/>
  <c r="L252" i="14" s="1"/>
  <c r="L251" i="14" s="1"/>
  <c r="L262" i="14"/>
  <c r="L261" i="14" s="1"/>
  <c r="L271" i="14"/>
  <c r="L268" i="14" s="1"/>
  <c r="L278" i="14"/>
  <c r="L277" i="14" s="1"/>
  <c r="L276" i="14" s="1"/>
  <c r="L291" i="14"/>
  <c r="L296" i="14"/>
  <c r="L295" i="14" s="1"/>
  <c r="L294" i="14" s="1"/>
  <c r="L293" i="14" s="1"/>
  <c r="L307" i="14"/>
  <c r="L324" i="14"/>
  <c r="L337" i="14"/>
  <c r="L336" i="14" s="1"/>
  <c r="L335" i="14" s="1"/>
  <c r="L334" i="14" s="1"/>
  <c r="L342" i="14"/>
  <c r="L344" i="14"/>
  <c r="Q19" i="14"/>
  <c r="Q22" i="14"/>
  <c r="Q26" i="14"/>
  <c r="Q25" i="14" s="1"/>
  <c r="Q24" i="14" s="1"/>
  <c r="Q31" i="14"/>
  <c r="Q30" i="14" s="1"/>
  <c r="Q29" i="14" s="1"/>
  <c r="Q28" i="14" s="1"/>
  <c r="Q38" i="14"/>
  <c r="Q41" i="14"/>
  <c r="Q43" i="14"/>
  <c r="Q47" i="14"/>
  <c r="Q46" i="14" s="1"/>
  <c r="Q45" i="14" s="1"/>
  <c r="Q52" i="14"/>
  <c r="Q54" i="14"/>
  <c r="Q61" i="14"/>
  <c r="Q60" i="14" s="1"/>
  <c r="Q59" i="14" s="1"/>
  <c r="Q72" i="14"/>
  <c r="Q77" i="14"/>
  <c r="Q101" i="14"/>
  <c r="Q100" i="14" s="1"/>
  <c r="Q99" i="14" s="1"/>
  <c r="Q105" i="14"/>
  <c r="Q104" i="14" s="1"/>
  <c r="Q103" i="14" s="1"/>
  <c r="Q111" i="14"/>
  <c r="Q110" i="14" s="1"/>
  <c r="Q114" i="14"/>
  <c r="Q113" i="14" s="1"/>
  <c r="Q124" i="14"/>
  <c r="Q127" i="14"/>
  <c r="Q133" i="14"/>
  <c r="Q132" i="14" s="1"/>
  <c r="Q131" i="14" s="1"/>
  <c r="Q138" i="14"/>
  <c r="Q137" i="14" s="1"/>
  <c r="Q136" i="14" s="1"/>
  <c r="Q143" i="14"/>
  <c r="Q145" i="14"/>
  <c r="Q147" i="14"/>
  <c r="Q156" i="14"/>
  <c r="Q158" i="14"/>
  <c r="Q160" i="14"/>
  <c r="Q172" i="14"/>
  <c r="Q171" i="14" s="1"/>
  <c r="Q170" i="14" s="1"/>
  <c r="Q176" i="14"/>
  <c r="Q175" i="14" s="1"/>
  <c r="Q174" i="14" s="1"/>
  <c r="Q184" i="14"/>
  <c r="Q191" i="14"/>
  <c r="Q190" i="14" s="1"/>
  <c r="Q189" i="14" s="1"/>
  <c r="Q199" i="14"/>
  <c r="Q201" i="14"/>
  <c r="Q203" i="14"/>
  <c r="Q208" i="14"/>
  <c r="Q207" i="14" s="1"/>
  <c r="Q226" i="14"/>
  <c r="Q225" i="14" s="1"/>
  <c r="Q229" i="14"/>
  <c r="Q228" i="14" s="1"/>
  <c r="Q239" i="14"/>
  <c r="Q238" i="14" s="1"/>
  <c r="Q237" i="14" s="1"/>
  <c r="Q236" i="14" s="1"/>
  <c r="Q245" i="14"/>
  <c r="Q244" i="14" s="1"/>
  <c r="Q243" i="14" s="1"/>
  <c r="Q249" i="14"/>
  <c r="Q255" i="14"/>
  <c r="Q254" i="14" s="1"/>
  <c r="Q253" i="14" s="1"/>
  <c r="Q252" i="14" s="1"/>
  <c r="Q251" i="14" s="1"/>
  <c r="Q262" i="14"/>
  <c r="Q261" i="14" s="1"/>
  <c r="Q271" i="14"/>
  <c r="Q278" i="14"/>
  <c r="Q277" i="14" s="1"/>
  <c r="Q276" i="14" s="1"/>
  <c r="Q291" i="14"/>
  <c r="Q296" i="14"/>
  <c r="Q295" i="14" s="1"/>
  <c r="Q294" i="14" s="1"/>
  <c r="Q293" i="14" s="1"/>
  <c r="Q307" i="14"/>
  <c r="Q324" i="14"/>
  <c r="Q337" i="14"/>
  <c r="Q336" i="14" s="1"/>
  <c r="Q335" i="14" s="1"/>
  <c r="Q334" i="14" s="1"/>
  <c r="Q342" i="14"/>
  <c r="Q344" i="14"/>
  <c r="Q1007" i="14"/>
  <c r="Q1006" i="14" s="1"/>
  <c r="Q1005" i="14" s="1"/>
  <c r="Q1003" i="14"/>
  <c r="Q996" i="14"/>
  <c r="L950" i="14"/>
  <c r="L949" i="14" s="1"/>
  <c r="L948" i="14" s="1"/>
  <c r="L947" i="14" s="1"/>
  <c r="L946" i="14" s="1"/>
  <c r="Q938" i="14"/>
  <c r="Q937" i="14" s="1"/>
  <c r="Q935" i="14"/>
  <c r="Q929" i="14"/>
  <c r="Q924" i="14"/>
  <c r="Q923" i="14" s="1"/>
  <c r="Q917" i="14"/>
  <c r="Q916" i="14" s="1"/>
  <c r="Q915" i="14" s="1"/>
  <c r="Q914" i="14" s="1"/>
  <c r="Q913" i="14" s="1"/>
  <c r="Q912" i="14" s="1"/>
  <c r="Q910" i="14"/>
  <c r="Q909" i="14" s="1"/>
  <c r="Q908" i="14" s="1"/>
  <c r="Q907" i="14" s="1"/>
  <c r="Q906" i="14" s="1"/>
  <c r="Q904" i="14"/>
  <c r="Q903" i="14" s="1"/>
  <c r="Q902" i="14" s="1"/>
  <c r="Q901" i="14" s="1"/>
  <c r="L899" i="14"/>
  <c r="L898" i="14" s="1"/>
  <c r="L897" i="14" s="1"/>
  <c r="L896" i="14" s="1"/>
  <c r="Q892" i="14"/>
  <c r="Q891" i="14" s="1"/>
  <c r="Q890" i="14" s="1"/>
  <c r="Q889" i="14" s="1"/>
  <c r="Q888" i="14" s="1"/>
  <c r="Q887" i="14" s="1"/>
  <c r="Q883" i="14"/>
  <c r="Q882" i="14" s="1"/>
  <c r="L880" i="14"/>
  <c r="L879" i="14" s="1"/>
  <c r="Q877" i="14"/>
  <c r="Q876" i="14" s="1"/>
  <c r="Q868" i="14"/>
  <c r="L864" i="14"/>
  <c r="Q854" i="14"/>
  <c r="Q852" i="14"/>
  <c r="L850" i="14"/>
  <c r="Q848" i="14"/>
  <c r="Q846" i="14"/>
  <c r="L840" i="14"/>
  <c r="Q838" i="14"/>
  <c r="Q834" i="14"/>
  <c r="Q832" i="14"/>
  <c r="L825" i="14"/>
  <c r="L824" i="14" s="1"/>
  <c r="L823" i="14" s="1"/>
  <c r="Q821" i="14"/>
  <c r="Q820" i="14" s="1"/>
  <c r="Q815" i="14"/>
  <c r="Q814" i="14" s="1"/>
  <c r="Q813" i="14" s="1"/>
  <c r="Q812" i="14" s="1"/>
  <c r="Q811" i="14" s="1"/>
  <c r="L809" i="14"/>
  <c r="L808" i="14" s="1"/>
  <c r="L807" i="14" s="1"/>
  <c r="Q803" i="14"/>
  <c r="Q802" i="14" s="1"/>
  <c r="Q793" i="14"/>
  <c r="Q792" i="14" s="1"/>
  <c r="Q786" i="14"/>
  <c r="Q785" i="14" s="1"/>
  <c r="Q784" i="14" s="1"/>
  <c r="Q783" i="14" s="1"/>
  <c r="Q782" i="14" s="1"/>
  <c r="Q778" i="14"/>
  <c r="Q777" i="14" s="1"/>
  <c r="Q776" i="14" s="1"/>
  <c r="Q775" i="14" s="1"/>
  <c r="Q774" i="14" s="1"/>
  <c r="Q773" i="14" s="1"/>
  <c r="Q765" i="14"/>
  <c r="Q764" i="14" s="1"/>
  <c r="Q763" i="14" s="1"/>
  <c r="Q762" i="14" s="1"/>
  <c r="Q747" i="14"/>
  <c r="Q746" i="14" s="1"/>
  <c r="Q743" i="14"/>
  <c r="Q742" i="14" s="1"/>
  <c r="Q731" i="14"/>
  <c r="Q730" i="14" s="1"/>
  <c r="Q728" i="14"/>
  <c r="Q725" i="14"/>
  <c r="Q721" i="14"/>
  <c r="L719" i="14"/>
  <c r="Q709" i="14"/>
  <c r="Q708" i="14" s="1"/>
  <c r="Q707" i="14" s="1"/>
  <c r="Q706" i="14" s="1"/>
  <c r="Q705" i="14" s="1"/>
  <c r="Q703" i="14"/>
  <c r="Q702" i="14" s="1"/>
  <c r="L698" i="14"/>
  <c r="L697" i="14" s="1"/>
  <c r="L696" i="14" s="1"/>
  <c r="L695" i="14" s="1"/>
  <c r="Q692" i="14"/>
  <c r="Q691" i="14" s="1"/>
  <c r="Q690" i="14" s="1"/>
  <c r="Q689" i="14" s="1"/>
  <c r="L682" i="14"/>
  <c r="Q674" i="14"/>
  <c r="Q671" i="14"/>
  <c r="Q670" i="14" s="1"/>
  <c r="Q662" i="14"/>
  <c r="Q660" i="14"/>
  <c r="Q654" i="14"/>
  <c r="Q653" i="14" s="1"/>
  <c r="Q646" i="14"/>
  <c r="Q645" i="14" s="1"/>
  <c r="Q643" i="14"/>
  <c r="Q642" i="14" s="1"/>
  <c r="Q637" i="14"/>
  <c r="L627" i="14"/>
  <c r="L626" i="14" s="1"/>
  <c r="L625" i="14" s="1"/>
  <c r="L624" i="14" s="1"/>
  <c r="L623" i="14" s="1"/>
  <c r="L622" i="14" s="1"/>
  <c r="Q618" i="14"/>
  <c r="Q617" i="14" s="1"/>
  <c r="Q616" i="14" s="1"/>
  <c r="Q615" i="14" s="1"/>
  <c r="Q614" i="14" s="1"/>
  <c r="Q613" i="14" s="1"/>
  <c r="L611" i="14"/>
  <c r="L610" i="14" s="1"/>
  <c r="L609" i="14" s="1"/>
  <c r="L608" i="14" s="1"/>
  <c r="L607" i="14" s="1"/>
  <c r="L606" i="14" s="1"/>
  <c r="Q591" i="14"/>
  <c r="Q590" i="14" s="1"/>
  <c r="Q589" i="14" s="1"/>
  <c r="L587" i="14"/>
  <c r="L586" i="14" s="1"/>
  <c r="Q584" i="14"/>
  <c r="Q583" i="14" s="1"/>
  <c r="Q576" i="14"/>
  <c r="Q575" i="14" s="1"/>
  <c r="Q574" i="14" s="1"/>
  <c r="Q573" i="14" s="1"/>
  <c r="Q572" i="14" s="1"/>
  <c r="Q567" i="14"/>
  <c r="Q566" i="14" s="1"/>
  <c r="Q565" i="14" s="1"/>
  <c r="Q564" i="14" s="1"/>
  <c r="Q563" i="14" s="1"/>
  <c r="Q562" i="14" s="1"/>
  <c r="Q560" i="14"/>
  <c r="Q559" i="14" s="1"/>
  <c r="Q558" i="14" s="1"/>
  <c r="Q557" i="14" s="1"/>
  <c r="Q556" i="14" s="1"/>
  <c r="Q555" i="14" s="1"/>
  <c r="Q544" i="14"/>
  <c r="Q543" i="14" s="1"/>
  <c r="Q542" i="14" s="1"/>
  <c r="Q541" i="14" s="1"/>
  <c r="L529" i="14"/>
  <c r="L528" i="14" s="1"/>
  <c r="L527" i="14" s="1"/>
  <c r="Q525" i="14"/>
  <c r="Q523" i="14"/>
  <c r="Q518" i="14"/>
  <c r="Q517" i="14" s="1"/>
  <c r="Q516" i="14" s="1"/>
  <c r="L512" i="14"/>
  <c r="Q507" i="14"/>
  <c r="Q506" i="14" s="1"/>
  <c r="Q505" i="14" s="1"/>
  <c r="Q504" i="14" s="1"/>
  <c r="Q493" i="14"/>
  <c r="Q492" i="14" s="1"/>
  <c r="Q481" i="14"/>
  <c r="Q480" i="14" s="1"/>
  <c r="Q479" i="14" s="1"/>
  <c r="Q478" i="14" s="1"/>
  <c r="Q477" i="14" s="1"/>
  <c r="Q474" i="14"/>
  <c r="Q473" i="14" s="1"/>
  <c r="Q472" i="14" s="1"/>
  <c r="Q471" i="14" s="1"/>
  <c r="Q470" i="14" s="1"/>
  <c r="Q463" i="14" s="1"/>
  <c r="Q461" i="14"/>
  <c r="Q460" i="14" s="1"/>
  <c r="Q459" i="14" s="1"/>
  <c r="Q458" i="14" s="1"/>
  <c r="Q457" i="14" s="1"/>
  <c r="Q455" i="14"/>
  <c r="Q453" i="14"/>
  <c r="Q449" i="14"/>
  <c r="Q448" i="14" s="1"/>
  <c r="Q447" i="14" s="1"/>
  <c r="Q444" i="14"/>
  <c r="Q443" i="14" s="1"/>
  <c r="Q442" i="14" s="1"/>
  <c r="Q441" i="14" s="1"/>
  <c r="Q419" i="14"/>
  <c r="Q418" i="14" s="1"/>
  <c r="Q416" i="14"/>
  <c r="L414" i="14"/>
  <c r="Q402" i="14"/>
  <c r="Q401" i="14" s="1"/>
  <c r="Q400" i="14" s="1"/>
  <c r="Q398" i="14"/>
  <c r="Q397" i="14" s="1"/>
  <c r="Q396" i="14" s="1"/>
  <c r="L387" i="14"/>
  <c r="L386" i="14" s="1"/>
  <c r="L385" i="14" s="1"/>
  <c r="Q383" i="14"/>
  <c r="Q382" i="14" s="1"/>
  <c r="Q381" i="14" s="1"/>
  <c r="Q379" i="14"/>
  <c r="Q378" i="14" s="1"/>
  <c r="Q374" i="14"/>
  <c r="Q373" i="14" s="1"/>
  <c r="Q354" i="14"/>
  <c r="Q351" i="14" s="1"/>
  <c r="L349" i="14"/>
  <c r="Q347" i="14"/>
  <c r="L17" i="14"/>
  <c r="L1007" i="14"/>
  <c r="L1006" i="14" s="1"/>
  <c r="L1005" i="14" s="1"/>
  <c r="L1003" i="14"/>
  <c r="L996" i="14"/>
  <c r="L989" i="14"/>
  <c r="L988" i="14" s="1"/>
  <c r="L987" i="14" s="1"/>
  <c r="L935" i="14"/>
  <c r="L929" i="14"/>
  <c r="L924" i="14"/>
  <c r="L923" i="14" s="1"/>
  <c r="L917" i="14"/>
  <c r="L916" i="14" s="1"/>
  <c r="L915" i="14" s="1"/>
  <c r="L914" i="14" s="1"/>
  <c r="L913" i="14" s="1"/>
  <c r="L912" i="14" s="1"/>
  <c r="L910" i="14"/>
  <c r="L909" i="14" s="1"/>
  <c r="L908" i="14" s="1"/>
  <c r="L907" i="14" s="1"/>
  <c r="L906" i="14" s="1"/>
  <c r="L904" i="14"/>
  <c r="L903" i="14" s="1"/>
  <c r="L902" i="14" s="1"/>
  <c r="L901" i="14" s="1"/>
  <c r="L892" i="14"/>
  <c r="L891" i="14" s="1"/>
  <c r="L890" i="14" s="1"/>
  <c r="L889" i="14" s="1"/>
  <c r="L888" i="14" s="1"/>
  <c r="L887" i="14" s="1"/>
  <c r="L883" i="14"/>
  <c r="L882" i="14" s="1"/>
  <c r="L877" i="14"/>
  <c r="L876" i="14" s="1"/>
  <c r="L872" i="14"/>
  <c r="L854" i="14"/>
  <c r="L852" i="14"/>
  <c r="L846" i="14"/>
  <c r="L838" i="14"/>
  <c r="L834" i="14"/>
  <c r="L832" i="14"/>
  <c r="L821" i="14"/>
  <c r="L820" i="14" s="1"/>
  <c r="L815" i="14"/>
  <c r="L814" i="14" s="1"/>
  <c r="L813" i="14" s="1"/>
  <c r="L812" i="14" s="1"/>
  <c r="L811" i="14" s="1"/>
  <c r="L786" i="14"/>
  <c r="L785" i="14" s="1"/>
  <c r="L784" i="14" s="1"/>
  <c r="L783" i="14" s="1"/>
  <c r="L782" i="14" s="1"/>
  <c r="L778" i="14"/>
  <c r="L777" i="14" s="1"/>
  <c r="L776" i="14" s="1"/>
  <c r="L775" i="14" s="1"/>
  <c r="L774" i="14" s="1"/>
  <c r="L773" i="14" s="1"/>
  <c r="L765" i="14"/>
  <c r="L764" i="14" s="1"/>
  <c r="L763" i="14" s="1"/>
  <c r="L762" i="14" s="1"/>
  <c r="L743" i="14"/>
  <c r="L742" i="14" s="1"/>
  <c r="L731" i="14"/>
  <c r="L730" i="14" s="1"/>
  <c r="L728" i="14"/>
  <c r="L721" i="14"/>
  <c r="L709" i="14"/>
  <c r="L708" i="14" s="1"/>
  <c r="L707" i="14" s="1"/>
  <c r="L706" i="14" s="1"/>
  <c r="L705" i="14" s="1"/>
  <c r="L703" i="14"/>
  <c r="L702" i="14" s="1"/>
  <c r="L692" i="14"/>
  <c r="L691" i="14" s="1"/>
  <c r="L690" i="14" s="1"/>
  <c r="L689" i="14" s="1"/>
  <c r="L674" i="14"/>
  <c r="L662" i="14"/>
  <c r="L660" i="14"/>
  <c r="L654" i="14"/>
  <c r="L653" i="14" s="1"/>
  <c r="L646" i="14"/>
  <c r="L645" i="14" s="1"/>
  <c r="L643" i="14"/>
  <c r="L642" i="14" s="1"/>
  <c r="L637" i="14"/>
  <c r="L618" i="14"/>
  <c r="L617" i="14" s="1"/>
  <c r="L616" i="14" s="1"/>
  <c r="L615" i="14" s="1"/>
  <c r="L614" i="14" s="1"/>
  <c r="L613" i="14" s="1"/>
  <c r="L591" i="14"/>
  <c r="L584" i="14"/>
  <c r="L583" i="14" s="1"/>
  <c r="L567" i="14"/>
  <c r="L566" i="14" s="1"/>
  <c r="L565" i="14" s="1"/>
  <c r="L564" i="14" s="1"/>
  <c r="L563" i="14" s="1"/>
  <c r="L562" i="14" s="1"/>
  <c r="L560" i="14"/>
  <c r="L559" i="14" s="1"/>
  <c r="L558" i="14" s="1"/>
  <c r="L557" i="14" s="1"/>
  <c r="L556" i="14" s="1"/>
  <c r="L555" i="14" s="1"/>
  <c r="L525" i="14"/>
  <c r="L523" i="14"/>
  <c r="L518" i="14"/>
  <c r="L517" i="14" s="1"/>
  <c r="L516" i="14" s="1"/>
  <c r="L507" i="14"/>
  <c r="L506" i="14" s="1"/>
  <c r="L505" i="14" s="1"/>
  <c r="L504" i="14" s="1"/>
  <c r="L493" i="14"/>
  <c r="L492" i="14" s="1"/>
  <c r="L481" i="14"/>
  <c r="L480" i="14" s="1"/>
  <c r="L479" i="14" s="1"/>
  <c r="L478" i="14" s="1"/>
  <c r="L477" i="14" s="1"/>
  <c r="L474" i="14"/>
  <c r="L473" i="14" s="1"/>
  <c r="L472" i="14" s="1"/>
  <c r="L471" i="14" s="1"/>
  <c r="L470" i="14" s="1"/>
  <c r="L463" i="14" s="1"/>
  <c r="L461" i="14"/>
  <c r="L460" i="14" s="1"/>
  <c r="L459" i="14" s="1"/>
  <c r="L458" i="14" s="1"/>
  <c r="L457" i="14" s="1"/>
  <c r="L455" i="14"/>
  <c r="L453" i="14"/>
  <c r="L449" i="14"/>
  <c r="L448" i="14" s="1"/>
  <c r="L447" i="14" s="1"/>
  <c r="L444" i="14"/>
  <c r="L443" i="14" s="1"/>
  <c r="L442" i="14" s="1"/>
  <c r="L441" i="14" s="1"/>
  <c r="L438" i="14"/>
  <c r="L437" i="14" s="1"/>
  <c r="L436" i="14" s="1"/>
  <c r="L435" i="14" s="1"/>
  <c r="L434" i="14" s="1"/>
  <c r="L419" i="14"/>
  <c r="L418" i="14" s="1"/>
  <c r="L402" i="14"/>
  <c r="L401" i="14" s="1"/>
  <c r="L400" i="14" s="1"/>
  <c r="L398" i="14"/>
  <c r="L397" i="14" s="1"/>
  <c r="L396" i="14" s="1"/>
  <c r="L383" i="14"/>
  <c r="L382" i="14" s="1"/>
  <c r="L381" i="14" s="1"/>
  <c r="L379" i="14"/>
  <c r="L378" i="14" s="1"/>
  <c r="L354" i="14"/>
  <c r="L351" i="14" s="1"/>
  <c r="L347" i="14"/>
  <c r="L142" i="14" l="1"/>
  <c r="Q142" i="14"/>
  <c r="L928" i="14"/>
  <c r="Q928" i="14"/>
  <c r="L590" i="14"/>
  <c r="L589" i="14" s="1"/>
  <c r="L323" i="14"/>
  <c r="L322" i="14" s="1"/>
  <c r="Q323" i="14"/>
  <c r="Q322" i="14" s="1"/>
  <c r="P961" i="14"/>
  <c r="P960" i="14"/>
  <c r="P1009" i="14" s="1"/>
  <c r="N993" i="14"/>
  <c r="N972" i="14" s="1"/>
  <c r="N960" i="14" s="1"/>
  <c r="N1009" i="14" s="1"/>
  <c r="Q269" i="14"/>
  <c r="Q268" i="14" s="1"/>
  <c r="Q260" i="14" s="1"/>
  <c r="Q259" i="14" s="1"/>
  <c r="Q258" i="14" s="1"/>
  <c r="S270" i="14"/>
  <c r="L248" i="14"/>
  <c r="L247" i="14" s="1"/>
  <c r="L242" i="14" s="1"/>
  <c r="L241" i="14" s="1"/>
  <c r="Q248" i="14"/>
  <c r="Q247" i="14" s="1"/>
  <c r="Q242" i="14" s="1"/>
  <c r="Q241" i="14" s="1"/>
  <c r="Q302" i="14"/>
  <c r="Q301" i="14" s="1"/>
  <c r="L302" i="14"/>
  <c r="Q123" i="14"/>
  <c r="Q122" i="14" s="1"/>
  <c r="Q121" i="14" s="1"/>
  <c r="Q1002" i="14"/>
  <c r="Q1001" i="14" s="1"/>
  <c r="Q1000" i="14" s="1"/>
  <c r="Q999" i="14" s="1"/>
  <c r="Q998" i="14" s="1"/>
  <c r="L1002" i="14"/>
  <c r="L1001" i="14" s="1"/>
  <c r="L1000" i="14" s="1"/>
  <c r="L999" i="14" s="1"/>
  <c r="L998" i="14" s="1"/>
  <c r="L123" i="14"/>
  <c r="L122" i="14" s="1"/>
  <c r="L121" i="14" s="1"/>
  <c r="L288" i="14"/>
  <c r="L287" i="14" s="1"/>
  <c r="L286" i="14" s="1"/>
  <c r="L285" i="14" s="1"/>
  <c r="Q288" i="14"/>
  <c r="Q287" i="14" s="1"/>
  <c r="Q286" i="14" s="1"/>
  <c r="Q285" i="14" s="1"/>
  <c r="Q198" i="14"/>
  <c r="Q197" i="14" s="1"/>
  <c r="Q196" i="14" s="1"/>
  <c r="Q195" i="14" s="1"/>
  <c r="L198" i="14"/>
  <c r="L673" i="14"/>
  <c r="L837" i="14"/>
  <c r="L836" i="14" s="1"/>
  <c r="Q754" i="14"/>
  <c r="Q753" i="14" s="1"/>
  <c r="Q752" i="14" s="1"/>
  <c r="Q751" i="14" s="1"/>
  <c r="Q750" i="14" s="1"/>
  <c r="L754" i="14"/>
  <c r="L753" i="14" s="1"/>
  <c r="L752" i="14" s="1"/>
  <c r="L751" i="14" s="1"/>
  <c r="L750" i="14" s="1"/>
  <c r="Q71" i="14"/>
  <c r="Q70" i="14" s="1"/>
  <c r="Q69" i="14" s="1"/>
  <c r="Q63" i="14" s="1"/>
  <c r="Q491" i="14"/>
  <c r="L491" i="14"/>
  <c r="L214" i="14"/>
  <c r="L213" i="14" s="1"/>
  <c r="L212" i="14" s="1"/>
  <c r="Q214" i="14"/>
  <c r="Q213" i="14" s="1"/>
  <c r="Q212" i="14" s="1"/>
  <c r="L71" i="14"/>
  <c r="L70" i="14" s="1"/>
  <c r="L69" i="14" s="1"/>
  <c r="L63" i="14" s="1"/>
  <c r="Q341" i="14"/>
  <c r="L341" i="14"/>
  <c r="L659" i="14"/>
  <c r="L658" i="14" s="1"/>
  <c r="Q831" i="14"/>
  <c r="Q830" i="14" s="1"/>
  <c r="L831" i="14"/>
  <c r="L830" i="14" s="1"/>
  <c r="Q922" i="14"/>
  <c r="Q921" i="14" s="1"/>
  <c r="L922" i="14"/>
  <c r="L921" i="14" s="1"/>
  <c r="L260" i="14"/>
  <c r="L259" i="14" s="1"/>
  <c r="L258" i="14" s="1"/>
  <c r="L169" i="14"/>
  <c r="L168" i="14" s="1"/>
  <c r="L51" i="14"/>
  <c r="L50" i="14" s="1"/>
  <c r="L49" i="14" s="1"/>
  <c r="L155" i="14"/>
  <c r="L224" i="14"/>
  <c r="L223" i="14" s="1"/>
  <c r="L37" i="14"/>
  <c r="L36" i="14" s="1"/>
  <c r="L35" i="14" s="1"/>
  <c r="L109" i="14"/>
  <c r="L108" i="14" s="1"/>
  <c r="Q37" i="14"/>
  <c r="Q36" i="14" s="1"/>
  <c r="Q35" i="14" s="1"/>
  <c r="Q169" i="14"/>
  <c r="Q168" i="14" s="1"/>
  <c r="Q155" i="14"/>
  <c r="L895" i="14"/>
  <c r="L894" i="14" s="1"/>
  <c r="Q51" i="14"/>
  <c r="Q50" i="14" s="1"/>
  <c r="Q49" i="14" s="1"/>
  <c r="Q109" i="14"/>
  <c r="Q108" i="14" s="1"/>
  <c r="Q224" i="14"/>
  <c r="Q223" i="14" s="1"/>
  <c r="Q741" i="14"/>
  <c r="Q740" i="14" s="1"/>
  <c r="Q724" i="14"/>
  <c r="Q723" i="14" s="1"/>
  <c r="Q522" i="14"/>
  <c r="Q521" i="14" s="1"/>
  <c r="Q452" i="14"/>
  <c r="Q701" i="14"/>
  <c r="Q700" i="14" s="1"/>
  <c r="Q819" i="14"/>
  <c r="L966" i="14"/>
  <c r="L514" i="14"/>
  <c r="L511" i="14" s="1"/>
  <c r="L510" i="14" s="1"/>
  <c r="L509" i="14" s="1"/>
  <c r="Q514" i="14"/>
  <c r="L641" i="14"/>
  <c r="L984" i="14"/>
  <c r="L983" i="14" s="1"/>
  <c r="L982" i="14" s="1"/>
  <c r="L981" i="14" s="1"/>
  <c r="L552" i="14"/>
  <c r="L551" i="14" s="1"/>
  <c r="L550" i="14" s="1"/>
  <c r="L549" i="14" s="1"/>
  <c r="L548" i="14" s="1"/>
  <c r="Q652" i="14"/>
  <c r="Q651" i="14" s="1"/>
  <c r="Q993" i="14"/>
  <c r="L16" i="14"/>
  <c r="L15" i="14" s="1"/>
  <c r="L14" i="14" s="1"/>
  <c r="L13" i="14" s="1"/>
  <c r="Q801" i="14"/>
  <c r="L956" i="14"/>
  <c r="L955" i="14" s="1"/>
  <c r="L954" i="14" s="1"/>
  <c r="L953" i="14" s="1"/>
  <c r="L952" i="14" s="1"/>
  <c r="L596" i="14"/>
  <c r="L595" i="14" s="1"/>
  <c r="L594" i="14" s="1"/>
  <c r="L593" i="14" s="1"/>
  <c r="Q596" i="14"/>
  <c r="Q595" i="14" s="1"/>
  <c r="Q594" i="14" s="1"/>
  <c r="Q593" i="14" s="1"/>
  <c r="Q635" i="14"/>
  <c r="L635" i="14"/>
  <c r="L725" i="14"/>
  <c r="L724" i="14" s="1"/>
  <c r="L723" i="14" s="1"/>
  <c r="Q395" i="14"/>
  <c r="L522" i="14"/>
  <c r="L521" i="14" s="1"/>
  <c r="L520" i="14" s="1"/>
  <c r="L576" i="14"/>
  <c r="L575" i="14" s="1"/>
  <c r="L574" i="14" s="1"/>
  <c r="L573" i="14" s="1"/>
  <c r="L572" i="14" s="1"/>
  <c r="Q719" i="14"/>
  <c r="Q825" i="14"/>
  <c r="Q824" i="14" s="1"/>
  <c r="Q823" i="14" s="1"/>
  <c r="Q899" i="14"/>
  <c r="Q898" i="14" s="1"/>
  <c r="Q897" i="14" s="1"/>
  <c r="Q896" i="14" s="1"/>
  <c r="Q895" i="14" s="1"/>
  <c r="Q894" i="14" s="1"/>
  <c r="Q611" i="14"/>
  <c r="Q610" i="14" s="1"/>
  <c r="Q609" i="14" s="1"/>
  <c r="Q608" i="14" s="1"/>
  <c r="Q607" i="14" s="1"/>
  <c r="Q606" i="14" s="1"/>
  <c r="Q809" i="14"/>
  <c r="Q808" i="14" s="1"/>
  <c r="Q807" i="14" s="1"/>
  <c r="Q840" i="14"/>
  <c r="Q837" i="14" s="1"/>
  <c r="Q850" i="14"/>
  <c r="Q984" i="14"/>
  <c r="Q983" i="14" s="1"/>
  <c r="Q982" i="14" s="1"/>
  <c r="L671" i="14"/>
  <c r="L670" i="14" s="1"/>
  <c r="L747" i="14"/>
  <c r="L746" i="14" s="1"/>
  <c r="L741" i="14" s="1"/>
  <c r="L740" i="14" s="1"/>
  <c r="Q512" i="14"/>
  <c r="Q627" i="14"/>
  <c r="Q626" i="14" s="1"/>
  <c r="Q625" i="14" s="1"/>
  <c r="Q624" i="14" s="1"/>
  <c r="Q623" i="14" s="1"/>
  <c r="Q622" i="14" s="1"/>
  <c r="Q641" i="14"/>
  <c r="Q864" i="14"/>
  <c r="Q872" i="14"/>
  <c r="Q867" i="14" s="1"/>
  <c r="Q866" i="14" s="1"/>
  <c r="Q880" i="14"/>
  <c r="Q879" i="14" s="1"/>
  <c r="Q875" i="14" s="1"/>
  <c r="Q874" i="14" s="1"/>
  <c r="Q956" i="14"/>
  <c r="Q955" i="14" s="1"/>
  <c r="Q954" i="14" s="1"/>
  <c r="Q953" i="14" s="1"/>
  <c r="Q952" i="14" s="1"/>
  <c r="L848" i="14"/>
  <c r="L845" i="14" s="1"/>
  <c r="L844" i="14" s="1"/>
  <c r="Q17" i="14"/>
  <c r="Q349" i="14"/>
  <c r="Q346" i="14" s="1"/>
  <c r="Q387" i="14"/>
  <c r="Q386" i="14" s="1"/>
  <c r="Q385" i="14" s="1"/>
  <c r="Q414" i="14"/>
  <c r="Q413" i="14" s="1"/>
  <c r="Q412" i="14" s="1"/>
  <c r="Q411" i="14" s="1"/>
  <c r="Q410" i="14" s="1"/>
  <c r="Q409" i="14" s="1"/>
  <c r="Q552" i="14"/>
  <c r="Q551" i="14" s="1"/>
  <c r="Q550" i="14" s="1"/>
  <c r="Q549" i="14" s="1"/>
  <c r="Q548" i="14" s="1"/>
  <c r="Q540" i="14" s="1"/>
  <c r="Q587" i="14"/>
  <c r="Q659" i="14"/>
  <c r="Q658" i="14" s="1"/>
  <c r="Q698" i="14"/>
  <c r="Q697" i="14" s="1"/>
  <c r="Q696" i="14" s="1"/>
  <c r="Q695" i="14" s="1"/>
  <c r="Q856" i="14"/>
  <c r="L544" i="14"/>
  <c r="L543" i="14" s="1"/>
  <c r="L542" i="14" s="1"/>
  <c r="L541" i="14" s="1"/>
  <c r="L793" i="14"/>
  <c r="L792" i="14" s="1"/>
  <c r="Q950" i="14"/>
  <c r="Q949" i="14" s="1"/>
  <c r="Q948" i="14" s="1"/>
  <c r="Q947" i="14" s="1"/>
  <c r="Q946" i="14" s="1"/>
  <c r="Q529" i="14"/>
  <c r="Q528" i="14" s="1"/>
  <c r="Q527" i="14" s="1"/>
  <c r="L416" i="14"/>
  <c r="L413" i="14" s="1"/>
  <c r="L819" i="14"/>
  <c r="L818" i="14" s="1"/>
  <c r="L817" i="14" s="1"/>
  <c r="Q715" i="14"/>
  <c r="Q989" i="14"/>
  <c r="Q988" i="14" s="1"/>
  <c r="Q987" i="14" s="1"/>
  <c r="Q682" i="14"/>
  <c r="Q673" i="14" s="1"/>
  <c r="Q669" i="14" s="1"/>
  <c r="L868" i="14"/>
  <c r="L867" i="14" s="1"/>
  <c r="L866" i="14" s="1"/>
  <c r="L582" i="14"/>
  <c r="L581" i="14" s="1"/>
  <c r="L938" i="14"/>
  <c r="L937" i="14" s="1"/>
  <c r="Q966" i="14"/>
  <c r="L715" i="14"/>
  <c r="L714" i="14" s="1"/>
  <c r="L861" i="14"/>
  <c r="L801" i="14"/>
  <c r="L800" i="14" s="1"/>
  <c r="L799" i="14" s="1"/>
  <c r="L701" i="14"/>
  <c r="L700" i="14" s="1"/>
  <c r="L993" i="14"/>
  <c r="L875" i="14"/>
  <c r="L395" i="14"/>
  <c r="L452" i="14"/>
  <c r="L451" i="14" s="1"/>
  <c r="L652" i="14"/>
  <c r="L651" i="14" s="1"/>
  <c r="L346" i="14"/>
  <c r="L211" i="14" l="1"/>
  <c r="L210" i="14" s="1"/>
  <c r="Q211" i="14"/>
  <c r="N961" i="14"/>
  <c r="S269" i="14"/>
  <c r="S1010" i="14" s="1"/>
  <c r="U270" i="14"/>
  <c r="U269" i="14" s="1"/>
  <c r="U1010" i="14" s="1"/>
  <c r="L389" i="14"/>
  <c r="Q389" i="14"/>
  <c r="S268" i="14"/>
  <c r="S260" i="14" s="1"/>
  <c r="S259" i="14" s="1"/>
  <c r="L490" i="14"/>
  <c r="L489" i="14" s="1"/>
  <c r="Q490" i="14"/>
  <c r="Q489" i="14" s="1"/>
  <c r="Q300" i="14"/>
  <c r="Q299" i="14" s="1"/>
  <c r="L669" i="14"/>
  <c r="L657" i="14" s="1"/>
  <c r="L656" i="14" s="1"/>
  <c r="L972" i="14"/>
  <c r="L965" i="14"/>
  <c r="L964" i="14" s="1"/>
  <c r="L963" i="14" s="1"/>
  <c r="L962" i="14" s="1"/>
  <c r="Q965" i="14"/>
  <c r="Q964" i="14" s="1"/>
  <c r="Q963" i="14" s="1"/>
  <c r="Q962" i="14" s="1"/>
  <c r="L634" i="14"/>
  <c r="L633" i="14" s="1"/>
  <c r="L632" i="14" s="1"/>
  <c r="Q634" i="14"/>
  <c r="Q633" i="14" s="1"/>
  <c r="Q632" i="14" s="1"/>
  <c r="Q210" i="14"/>
  <c r="Q451" i="14"/>
  <c r="Q446" i="14" s="1"/>
  <c r="Q586" i="14"/>
  <c r="Q582" i="14" s="1"/>
  <c r="Q581" i="14" s="1"/>
  <c r="Q580" i="14" s="1"/>
  <c r="Q571" i="14" s="1"/>
  <c r="Q570" i="14" s="1"/>
  <c r="Q657" i="14"/>
  <c r="Q656" i="14" s="1"/>
  <c r="Q791" i="14"/>
  <c r="Q790" i="14" s="1"/>
  <c r="Q789" i="14" s="1"/>
  <c r="L791" i="14"/>
  <c r="L790" i="14" s="1"/>
  <c r="L789" i="14" s="1"/>
  <c r="Q836" i="14"/>
  <c r="L446" i="14"/>
  <c r="L440" i="14" s="1"/>
  <c r="Q861" i="14"/>
  <c r="Q860" i="14" s="1"/>
  <c r="Q859" i="14" s="1"/>
  <c r="Q858" i="14" s="1"/>
  <c r="L340" i="14"/>
  <c r="Q340" i="14"/>
  <c r="Q339" i="14" s="1"/>
  <c r="Q333" i="14" s="1"/>
  <c r="L321" i="14"/>
  <c r="L320" i="14" s="1"/>
  <c r="L141" i="14"/>
  <c r="L135" i="14" s="1"/>
  <c r="L34" i="14"/>
  <c r="L580" i="14"/>
  <c r="L571" i="14" s="1"/>
  <c r="L570" i="14" s="1"/>
  <c r="L874" i="14"/>
  <c r="L860" i="14"/>
  <c r="L713" i="14"/>
  <c r="L412" i="14"/>
  <c r="L301" i="14"/>
  <c r="L300" i="14" s="1"/>
  <c r="L197" i="14"/>
  <c r="Q141" i="14"/>
  <c r="Q135" i="14" s="1"/>
  <c r="Q107" i="14" s="1"/>
  <c r="Q34" i="14"/>
  <c r="Q321" i="14"/>
  <c r="Q320" i="14" s="1"/>
  <c r="Q694" i="14"/>
  <c r="Q520" i="14"/>
  <c r="Q539" i="14"/>
  <c r="Q845" i="14"/>
  <c r="Q844" i="14" s="1"/>
  <c r="Q818" i="14"/>
  <c r="Q817" i="14" s="1"/>
  <c r="L503" i="14"/>
  <c r="Q981" i="14"/>
  <c r="Q927" i="14"/>
  <c r="Q926" i="14" s="1"/>
  <c r="Q920" i="14" s="1"/>
  <c r="L927" i="14"/>
  <c r="L926" i="14" s="1"/>
  <c r="Q714" i="14"/>
  <c r="Q713" i="14" s="1"/>
  <c r="Q712" i="14" s="1"/>
  <c r="Q711" i="14" s="1"/>
  <c r="Q16" i="14"/>
  <c r="Q15" i="14" s="1"/>
  <c r="Q14" i="14" s="1"/>
  <c r="Q13" i="14" s="1"/>
  <c r="Q511" i="14"/>
  <c r="Q510" i="14" s="1"/>
  <c r="Q509" i="14" s="1"/>
  <c r="L829" i="14"/>
  <c r="L828" i="14" s="1"/>
  <c r="L540" i="14"/>
  <c r="L539" i="14" s="1"/>
  <c r="Q800" i="14"/>
  <c r="Q799" i="14" s="1"/>
  <c r="L694" i="14"/>
  <c r="L798" i="14"/>
  <c r="L107" i="14" l="1"/>
  <c r="L58" i="14" s="1"/>
  <c r="S258" i="14"/>
  <c r="S210" i="14" s="1"/>
  <c r="S57" i="14" s="1"/>
  <c r="S1009" i="14" s="1"/>
  <c r="U268" i="14"/>
  <c r="U260" i="14" s="1"/>
  <c r="U259" i="14" s="1"/>
  <c r="L421" i="14"/>
  <c r="L476" i="14"/>
  <c r="Q972" i="14"/>
  <c r="Q961" i="14" s="1"/>
  <c r="L961" i="14"/>
  <c r="Q298" i="14"/>
  <c r="Q58" i="14"/>
  <c r="Q440" i="14"/>
  <c r="Q421" i="14" s="1"/>
  <c r="Q829" i="14"/>
  <c r="Q919" i="14"/>
  <c r="Q886" i="14" s="1"/>
  <c r="L920" i="14"/>
  <c r="L919" i="14" s="1"/>
  <c r="L886" i="14" s="1"/>
  <c r="L859" i="14"/>
  <c r="L712" i="14"/>
  <c r="L411" i="14"/>
  <c r="L339" i="14"/>
  <c r="L333" i="14" s="1"/>
  <c r="L196" i="14"/>
  <c r="L631" i="14"/>
  <c r="Q503" i="14"/>
  <c r="Q476" i="14" s="1"/>
  <c r="Q631" i="14"/>
  <c r="Q630" i="14" s="1"/>
  <c r="Q621" i="14" s="1"/>
  <c r="L960" i="14"/>
  <c r="Q798" i="14"/>
  <c r="U258" i="14" l="1"/>
  <c r="U210" i="14" s="1"/>
  <c r="U57" i="14" s="1"/>
  <c r="U1009" i="14" s="1"/>
  <c r="Q960" i="14"/>
  <c r="Q828" i="14"/>
  <c r="Q827" i="14" s="1"/>
  <c r="Q781" i="14" s="1"/>
  <c r="L858" i="14"/>
  <c r="L711" i="14"/>
  <c r="L410" i="14"/>
  <c r="L409" i="14" s="1"/>
  <c r="L299" i="14"/>
  <c r="L298" i="14" s="1"/>
  <c r="L195" i="14"/>
  <c r="L827" i="14" l="1"/>
  <c r="L781" i="14" s="1"/>
  <c r="L630" i="14"/>
  <c r="L621" i="14" l="1"/>
  <c r="L187" i="14" l="1"/>
  <c r="L1010" i="14" s="1"/>
  <c r="Q187" i="14"/>
  <c r="Q1010" i="14" s="1"/>
  <c r="Q1014" i="14" l="1"/>
  <c r="L1014" i="14"/>
  <c r="Q183" i="14"/>
  <c r="Q182" i="14" s="1"/>
  <c r="Q181" i="14" s="1"/>
  <c r="Q180" i="14" s="1"/>
  <c r="Q167" i="14" s="1"/>
  <c r="L183" i="14"/>
  <c r="Q57" i="14" l="1"/>
  <c r="Q1009" i="14" s="1"/>
  <c r="L182" i="14"/>
  <c r="L181" i="14" l="1"/>
  <c r="L180" i="14" l="1"/>
  <c r="L167" i="14" l="1"/>
  <c r="L57" i="14" s="1"/>
  <c r="L1009" i="14" l="1"/>
  <c r="N498" i="15"/>
  <c r="N452" i="15" s="1"/>
  <c r="N446" i="15" s="1"/>
  <c r="I498" i="15"/>
  <c r="I452" i="15" s="1"/>
  <c r="I446" i="15" s="1"/>
  <c r="D452" i="15"/>
  <c r="D446" i="15" s="1"/>
  <c r="I350" i="15"/>
  <c r="I344" i="15" s="1"/>
  <c r="N350" i="15"/>
  <c r="N344" i="15" s="1"/>
  <c r="D350" i="15"/>
  <c r="D344" i="15" s="1"/>
  <c r="N343" i="15" l="1"/>
  <c r="N250" i="15" s="1"/>
  <c r="N511" i="15" s="1"/>
  <c r="N542" i="15" s="1"/>
  <c r="N546" i="15" s="1"/>
  <c r="I343" i="15"/>
  <c r="I250" i="15" s="1"/>
  <c r="I511" i="15" s="1"/>
  <c r="I542" i="15" s="1"/>
  <c r="I546" i="15" s="1"/>
  <c r="D343" i="15"/>
  <c r="D250" i="15" s="1"/>
  <c r="D511" i="15" s="1"/>
  <c r="D542" i="15" s="1"/>
  <c r="D546" i="15" s="1"/>
</calcChain>
</file>

<file path=xl/sharedStrings.xml><?xml version="1.0" encoding="utf-8"?>
<sst xmlns="http://schemas.openxmlformats.org/spreadsheetml/2006/main" count="5653" uniqueCount="818">
  <si>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</si>
  <si>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</si>
  <si>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</si>
  <si>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</si>
  <si>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</si>
  <si>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</si>
  <si>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</si>
  <si>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</si>
  <si>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</si>
  <si>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</si>
  <si>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</si>
  <si>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</si>
  <si>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</si>
  <si>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</si>
  <si>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</si>
  <si>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</si>
  <si>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</si>
  <si>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</si>
  <si>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</si>
  <si>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</si>
  <si>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</si>
  <si>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</si>
  <si>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</si>
  <si>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</si>
  <si>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</si>
  <si>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</si>
  <si>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</si>
  <si>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</si>
  <si>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</si>
  <si>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</si>
  <si>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</si>
  <si>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</si>
  <si>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</si>
  <si>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</si>
  <si>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</si>
  <si>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</si>
  <si>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</si>
  <si>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</si>
  <si>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</si>
  <si>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</si>
  <si>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</si>
  <si>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</si>
  <si>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</si>
  <si>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</si>
  <si>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</si>
  <si>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</si>
  <si>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</si>
  <si>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</si>
  <si>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</si>
  <si>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</si>
  <si>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</si>
  <si>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</si>
  <si>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</si>
  <si>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</si>
  <si>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</si>
  <si>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</si>
  <si>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</si>
  <si>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</si>
  <si>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</si>
  <si>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</si>
  <si>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</si>
  <si>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</si>
  <si>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</si>
  <si>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</si>
  <si>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</si>
  <si>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</si>
  <si>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</si>
  <si>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</si>
  <si>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</si>
  <si>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</si>
  <si>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</si>
  <si>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</si>
  <si>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</si>
  <si>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</si>
  <si>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</si>
  <si>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</si>
  <si>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</si>
  <si>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</si>
  <si>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</si>
  <si>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</si>
  <si>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</si>
  <si>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</si>
  <si>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</si>
  <si>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</si>
  <si>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</si>
  <si>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</si>
  <si>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</si>
  <si>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</si>
  <si>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</si>
  <si>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</si>
  <si>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</si>
  <si>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</si>
  <si>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</si>
  <si>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</si>
  <si>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</si>
  <si>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</si>
  <si>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</si>
  <si>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</si>
  <si>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</si>
  <si>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</si>
  <si>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</si>
  <si>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</si>
  <si>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</si>
  <si>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</si>
  <si>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</si>
  <si>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</si>
  <si>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</si>
  <si>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</si>
  <si>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</si>
  <si>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</si>
  <si>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</si>
  <si>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</si>
  <si>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</si>
  <si>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</si>
  <si>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</si>
  <si>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</si>
  <si>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</si>
  <si>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</si>
  <si>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</si>
  <si>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</si>
  <si>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</si>
  <si>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</si>
  <si>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</si>
  <si>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</si>
  <si>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</si>
  <si>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</si>
  <si>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</si>
  <si>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</si>
  <si>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</si>
  <si>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</si>
  <si>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</si>
  <si>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</si>
  <si>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</si>
  <si>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</si>
  <si>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</si>
  <si>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</si>
  <si>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</si>
  <si>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</si>
  <si>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</si>
  <si>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</si>
  <si>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</si>
  <si>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</si>
  <si>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</si>
  <si>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</si>
  <si>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</si>
  <si>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</si>
  <si>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</si>
  <si>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</si>
  <si>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</si>
  <si>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</si>
  <si>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</si>
  <si>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</si>
  <si>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</si>
  <si>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</si>
  <si>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</si>
  <si>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</si>
  <si>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</si>
  <si>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</si>
  <si>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</si>
  <si>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</si>
  <si>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</si>
  <si>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</si>
  <si>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</si>
  <si>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</si>
  <si>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</si>
  <si>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</si>
  <si>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</si>
  <si>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</si>
  <si>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</si>
  <si>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</si>
  <si>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</si>
  <si>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</si>
  <si>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</si>
  <si>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</si>
  <si>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</si>
  <si>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</si>
  <si>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</si>
  <si>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</si>
  <si>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</si>
  <si>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</si>
  <si>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</si>
  <si>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</si>
  <si>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</si>
  <si>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</si>
  <si>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</si>
  <si>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</si>
  <si>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</si>
  <si>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</si>
  <si>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</si>
  <si>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</si>
  <si>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</si>
  <si>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</si>
  <si>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</si>
  <si>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</si>
  <si>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</si>
  <si>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</si>
  <si>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</si>
  <si>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</si>
  <si>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</si>
  <si>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</si>
  <si>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</si>
  <si>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</si>
  <si>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</si>
  <si>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</si>
  <si>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</si>
  <si>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</si>
  <si>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</si>
  <si>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</si>
  <si>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</si>
  <si>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</si>
  <si>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</si>
  <si>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</si>
  <si>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</si>
  <si>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</si>
  <si>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</si>
  <si>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</si>
  <si>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</si>
  <si>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</si>
  <si>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</si>
  <si>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</si>
  <si>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</si>
  <si>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</si>
  <si>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</si>
  <si>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</si>
  <si>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</si>
  <si>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</si>
  <si>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</si>
  <si>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</si>
  <si>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</si>
  <si>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</si>
  <si>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</si>
  <si>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</si>
  <si>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</si>
  <si>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</si>
  <si>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</si>
  <si>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</si>
  <si>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</si>
  <si>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</si>
  <si>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</si>
  <si>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</si>
  <si>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</si>
  <si>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</si>
  <si>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</si>
  <si>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</si>
  <si>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</si>
  <si>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</si>
  <si>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</si>
  <si>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</si>
  <si>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</si>
  <si>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</si>
  <si>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</si>
  <si>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</si>
  <si>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</si>
  <si>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</si>
  <si>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</si>
  <si>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</si>
  <si>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</si>
  <si>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</si>
  <si>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</si>
  <si>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</si>
  <si>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</si>
  <si>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</si>
  <si>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</si>
  <si>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</si>
  <si>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</si>
  <si>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</si>
  <si>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</si>
  <si>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</si>
  <si>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</si>
  <si>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</si>
  <si>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</si>
  <si>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</si>
  <si>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</si>
  <si>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</si>
  <si>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</si>
  <si>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</si>
  <si>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</si>
  <si>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</si>
  <si>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</si>
  <si>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</si>
  <si>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</si>
  <si>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</si>
  <si>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</si>
  <si>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</si>
  <si>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</si>
  <si>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</si>
  <si>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</si>
  <si>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</si>
  <si>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</si>
  <si>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</si>
  <si>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</si>
  <si>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</si>
  <si>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</si>
  <si>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</si>
  <si>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</si>
  <si>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</si>
  <si>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</si>
  <si>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</si>
  <si>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</si>
  <si>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</si>
  <si>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</si>
  <si>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</si>
  <si>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</si>
  <si>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</si>
  <si>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</si>
  <si>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</si>
  <si>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</si>
  <si>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</si>
  <si>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</si>
  <si>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</si>
  <si>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</si>
  <si>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</si>
  <si>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</si>
  <si>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</si>
  <si>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</si>
  <si>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</si>
  <si>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</si>
  <si>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</si>
  <si>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</si>
  <si>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</si>
  <si>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</si>
  <si>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</si>
  <si>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</si>
  <si>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</si>
  <si>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</si>
  <si>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</si>
  <si>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</si>
  <si>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</si>
  <si>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</si>
  <si>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</si>
  <si>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</si>
  <si>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</si>
  <si>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</si>
  <si>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</si>
  <si>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</si>
  <si>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</si>
  <si>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</si>
  <si>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</si>
  <si>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</si>
  <si>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</si>
  <si>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</si>
  <si>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</si>
  <si>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</si>
  <si>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</si>
  <si>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</si>
  <si>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</si>
  <si>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</si>
  <si>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</si>
  <si>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</si>
  <si>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</si>
  <si>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</si>
  <si>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</si>
  <si>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</si>
  <si>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</si>
  <si>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</si>
  <si>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</si>
  <si>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</si>
  <si>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</si>
  <si>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</si>
  <si>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</si>
  <si>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</si>
  <si>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</si>
  <si>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</si>
  <si>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</si>
  <si>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</si>
  <si>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</si>
  <si>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</si>
  <si>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</si>
  <si>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</si>
  <si>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</si>
  <si>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</si>
  <si>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</si>
  <si>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</si>
  <si>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</si>
  <si>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</si>
  <si>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</si>
  <si>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</si>
  <si>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</si>
  <si>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</si>
  <si>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</si>
  <si>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</si>
  <si>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</si>
  <si>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</si>
  <si>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</si>
  <si>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</si>
  <si>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</si>
  <si>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</si>
  <si>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</si>
  <si>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</si>
  <si>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</si>
  <si>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</si>
  <si>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</si>
  <si>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</si>
  <si>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</si>
  <si>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</si>
  <si>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</si>
  <si>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</si>
  <si>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</si>
  <si>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</si>
  <si>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</si>
  <si>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</si>
  <si>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</si>
  <si>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</si>
  <si>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</si>
  <si>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</si>
  <si>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</si>
  <si>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</si>
  <si>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</si>
  <si>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</si>
  <si>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</si>
  <si>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</si>
  <si>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</si>
  <si>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</si>
  <si>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</si>
  <si>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</si>
  <si>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</si>
  <si>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</si>
  <si>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</si>
  <si>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</si>
  <si>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</si>
  <si>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</si>
  <si>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</si>
  <si>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</si>
  <si>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</si>
  <si>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</si>
  <si>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</si>
  <si>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</si>
  <si>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</si>
  <si>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</si>
  <si>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</si>
  <si>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</si>
  <si>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</si>
  <si>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</si>
  <si>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</si>
  <si>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</si>
  <si>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</si>
  <si>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</si>
  <si>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</si>
  <si>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</si>
  <si>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</si>
  <si>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</si>
  <si>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</si>
  <si>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</si>
  <si>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</si>
  <si>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</si>
  <si>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</si>
  <si>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</si>
  <si>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</si>
  <si>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</si>
  <si>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</si>
  <si>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</si>
  <si>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</si>
  <si>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</si>
  <si>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</si>
  <si>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</si>
  <si>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</si>
  <si>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</si>
  <si>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</si>
  <si>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</si>
  <si>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</si>
  <si>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</si>
  <si>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</si>
  <si>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</si>
  <si>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</si>
  <si>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</si>
  <si>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</si>
  <si>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</si>
  <si>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</si>
  <si>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</si>
  <si>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</si>
  <si>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</si>
  <si>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</si>
  <si>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</si>
  <si>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</si>
  <si>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</si>
  <si>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</si>
  <si>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</si>
  <si>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</si>
  <si>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</si>
  <si>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</si>
  <si>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</si>
  <si>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</si>
  <si>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</si>
  <si>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</si>
  <si>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</si>
  <si>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</si>
  <si>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</si>
  <si>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</si>
  <si>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</si>
  <si>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</si>
  <si>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</si>
  <si>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</si>
  <si>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</si>
  <si>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</si>
  <si>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</si>
  <si>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</si>
  <si>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</si>
  <si>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</si>
  <si>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</si>
  <si>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</si>
  <si>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</si>
  <si>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</si>
  <si>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</si>
  <si>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</si>
  <si>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</si>
  <si>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</si>
  <si>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</si>
  <si>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</si>
  <si>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</si>
  <si>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</si>
  <si>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</si>
  <si>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</si>
  <si>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</si>
  <si>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</si>
  <si>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</si>
  <si>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</si>
  <si>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</si>
  <si>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</si>
  <si>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</si>
  <si>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</si>
  <si>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</si>
  <si>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</si>
  <si>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</si>
  <si>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</si>
  <si>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</si>
  <si>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</si>
  <si>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</si>
  <si>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</si>
  <si>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</si>
  <si>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</si>
  <si>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</si>
  <si>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</si>
  <si>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</si>
  <si>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</si>
  <si>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</si>
  <si>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</si>
  <si>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</si>
  <si>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</si>
  <si>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</si>
  <si>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</si>
  <si>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</si>
  <si>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</si>
  <si>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</si>
  <si>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</si>
  <si>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</si>
  <si>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</si>
  <si>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</si>
  <si>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</si>
  <si>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</si>
  <si>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</si>
  <si>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</si>
  <si>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</si>
  <si>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</si>
  <si>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</si>
  <si>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</si>
  <si>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</si>
  <si>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</si>
  <si>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</si>
  <si>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</si>
  <si>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</si>
  <si>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</si>
  <si>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</si>
  <si>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</si>
  <si>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</si>
  <si>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</si>
  <si>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</si>
  <si>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</si>
  <si>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</si>
  <si>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</si>
  <si>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</si>
  <si>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</si>
  <si>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</si>
  <si>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</si>
  <si>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</si>
  <si>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</si>
  <si>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</si>
  <si>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</si>
  <si>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</si>
  <si>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</si>
  <si>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</si>
  <si>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</si>
  <si>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</si>
  <si>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</si>
  <si>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</si>
  <si>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</si>
  <si>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</si>
  <si>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</si>
  <si>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</si>
  <si>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</si>
  <si>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</si>
  <si>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</si>
  <si>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</si>
  <si>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</si>
  <si>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</si>
  <si>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</si>
  <si>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</si>
  <si>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</si>
  <si>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</si>
  <si>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</si>
  <si>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</si>
  <si>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</si>
  <si>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</si>
  <si>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</si>
  <si>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</si>
  <si>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</si>
  <si>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</si>
  <si>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</si>
  <si>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</si>
  <si>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</si>
  <si>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</si>
  <si>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</si>
  <si>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</si>
  <si>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</si>
  <si>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</si>
  <si>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</si>
  <si>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</si>
  <si>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</si>
  <si>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</si>
  <si>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</si>
  <si>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</si>
  <si>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</si>
  <si>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</si>
  <si>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</si>
  <si>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</si>
  <si>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</si>
  <si>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</si>
  <si>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</si>
  <si>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</si>
  <si>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</si>
  <si>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</si>
  <si>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</si>
  <si>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</si>
  <si>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</si>
  <si>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</si>
  <si>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</si>
  <si>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</si>
  <si>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</si>
  <si>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</si>
  <si>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</si>
  <si>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</si>
  <si>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</si>
  <si>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</si>
  <si>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</si>
  <si>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</si>
  <si>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</si>
  <si>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</si>
  <si>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</si>
  <si>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</si>
  <si>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</si>
  <si>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</si>
  <si>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</si>
  <si>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</si>
  <si>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</si>
  <si>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</si>
  <si>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</si>
  <si>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</si>
  <si>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</si>
  <si>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</si>
  <si>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</si>
  <si>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</si>
  <si>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</si>
  <si>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</si>
  <si>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</si>
  <si>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</si>
  <si>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</si>
  <si>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</si>
  <si>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</si>
  <si>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</si>
  <si>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</si>
  <si>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</si>
  <si>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</si>
  <si>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</si>
  <si>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</si>
  <si>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</si>
  <si>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</si>
  <si>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</si>
  <si>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</si>
  <si>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</si>
  <si>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</si>
  <si>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</si>
  <si>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</si>
  <si>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</si>
  <si>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</si>
  <si>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</si>
  <si>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</si>
  <si>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</si>
  <si>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</si>
  <si>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</si>
  <si>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</si>
  <si>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</si>
  <si>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</si>
  <si>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</si>
  <si>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</si>
  <si>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</si>
  <si>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</si>
  <si>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</si>
  <si>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</si>
  <si>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</si>
  <si>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</si>
  <si>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</si>
  <si>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</si>
  <si>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</si>
  <si>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</si>
  <si>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</si>
  <si>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</si>
  <si>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</si>
  <si>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</si>
  <si>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</si>
  <si>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</si>
  <si>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</si>
  <si>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</si>
  <si>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</si>
  <si>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</si>
  <si>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</si>
  <si>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</si>
  <si>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</si>
  <si>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</si>
  <si>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</si>
  <si>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</si>
  <si>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</si>
  <si>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</si>
  <si>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</si>
  <si>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</si>
  <si>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</si>
  <si>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</si>
  <si>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</si>
  <si>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</si>
  <si>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</si>
  <si>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</si>
  <si>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</si>
  <si>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</si>
  <si>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</si>
  <si>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</si>
  <si>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</si>
  <si>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</si>
  <si>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</si>
  <si>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</si>
  <si>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</si>
  <si>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</si>
  <si>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</si>
  <si>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</si>
  <si>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</si>
  <si>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</si>
  <si>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</si>
  <si>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</si>
  <si>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</si>
  <si>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</si>
  <si>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</si>
  <si>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</si>
  <si>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 xml:space="preserve">                                                                                          к решению Думы</t>
  </si>
  <si>
    <t xml:space="preserve">                                                                                          Соликамского городского округа</t>
  </si>
  <si>
    <t xml:space="preserve">                                                                                          от 10.12.2024 г. №  587</t>
  </si>
  <si>
    <t>Получатель субсидии</t>
  </si>
  <si>
    <t xml:space="preserve">                                                                                   к решению Думы</t>
  </si>
  <si>
    <t xml:space="preserve">                                                                                   Соликамского муниципального округа</t>
  </si>
  <si>
    <t xml:space="preserve">Перечень                                                                                                                           некоммерческих организаций - получателей субсидий из бюджета Соликамского муниципального округа </t>
  </si>
  <si>
    <t>Некоммерческий фонд «Соликамский фонд поддержки и развития территориального общественного самоуправления и общественных инициатив»</t>
  </si>
  <si>
    <t>Соликамская общественная организация ветеранов войны, труда Вооруженных сил и правоохранительных органов</t>
  </si>
  <si>
    <t>Соликамская городская общественная организация инвалидов «ЛУЧ»</t>
  </si>
  <si>
    <t xml:space="preserve">Соликамская городская организация Пермской краевой организации Общероссийской общественной организации «Всероссийское общество инвалидов» </t>
  </si>
  <si>
    <t xml:space="preserve">Общественное учреждение пожарной охраны «Добровольная пожарная команда Соликамского муниципального округа Пермского края»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</si>
  <si>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</si>
  <si>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>(отдельные изменения)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</si>
  <si>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</si>
  <si>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</si>
  <si>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</si>
  <si>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2025 год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</si>
  <si>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</si>
  <si>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</si>
  <si>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</si>
  <si>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</si>
  <si>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</si>
  <si>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</si>
  <si>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ИТОГО ДОХОДОВ</t>
  </si>
  <si>
    <t>Приложение 4</t>
  </si>
  <si>
    <t xml:space="preserve">                                                                                   Приложение 6</t>
  </si>
  <si>
    <t xml:space="preserve">Некоммерческая организация «Фонд капитального ремонта общего имущества в многоквартирных домах в Пермском крае» 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</si>
  <si>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</si>
  <si>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</si>
  <si>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</si>
  <si>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</si>
  <si>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Автономная некоммерческая организация "Соликамский Медиа Центр"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</si>
  <si>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</si>
  <si>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</si>
  <si>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</si>
  <si>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</si>
  <si>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</si>
  <si>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</si>
  <si>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</si>
  <si>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</si>
  <si>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</si>
  <si>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</si>
  <si>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</si>
  <si>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</si>
  <si>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</si>
  <si>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</si>
  <si>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</si>
  <si>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</si>
  <si>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</si>
  <si>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</si>
  <si>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</si>
  <si>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</si>
  <si>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</si>
  <si>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</si>
  <si>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</si>
  <si>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</si>
  <si>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</si>
  <si>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</si>
  <si>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</si>
  <si>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</si>
  <si>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</si>
  <si>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</si>
  <si>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>Реализация мероприятий по направлению "Школьный двор"</t>
  </si>
  <si>
    <t>Итого</t>
  </si>
  <si>
    <t>итого = без дотаций</t>
  </si>
  <si>
    <t xml:space="preserve">                                                                                          Приложение 8</t>
  </si>
  <si>
    <t>от 26.02.2025 г. № 601</t>
  </si>
  <si>
    <t xml:space="preserve">                                                                                   от 26.02.2025 г. № 601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</si>
</sst>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dd/mm/yyyy\ hh:mm"/>
    <numFmt numFmtId="168" formatCode="_-* #,##0.0_р_._-;\-* #,##0.0_р_._-;_-* &quot;-&quot;??_р_._-;_-@_-"/>
    <numFmt numFmtId="169" formatCode="#,##0.00000"/>
    <numFmt numFmtId="170" formatCode="0.000000%"/>
    <numFmt numFmtId="171" formatCode="#,##0.000000"/>
  </numFmts>
  <fonts count="3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sz val="14"/>
      <color rgb="FFC00000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Arial Cyr"/>
      <charset val="204"/>
    </font>
    <font>
      <sz val="11"/>
      <color indexed="10"/>
      <name val="Arial Cyr"/>
      <charset val="204"/>
    </font>
    <font>
      <b/>
      <i/>
      <sz val="10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44" fontId="14" fillId="0" borderId="0" applyFont="0" applyFill="0" applyBorder="0" applyAlignment="0" applyProtection="0"/>
    <xf numFmtId="0" fontId="7" fillId="0" borderId="0"/>
    <xf numFmtId="43" fontId="18" fillId="0" borderId="0" applyFont="0" applyFill="0" applyBorder="0" applyAlignment="0" applyProtection="0"/>
    <xf numFmtId="0" fontId="25" fillId="3" borderId="0"/>
    <xf numFmtId="9" fontId="18" fillId="0" borderId="0" applyFont="0" applyFill="0" applyBorder="0" applyAlignment="0" applyProtection="0"/>
    <xf numFmtId="0" fontId="7" fillId="0" borderId="0"/>
  </cellStyleXfs>
  <cellXfs count="242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10" applyFill="1" applyAlignment="1">
      <alignment vertical="center"/>
    </xf>
    <xf numFmtId="0" fontId="20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1" fillId="0" borderId="0" xfId="1" applyFont="1" applyFill="1" applyAlignment="1">
      <alignment vertical="center" wrapText="1"/>
    </xf>
    <xf numFmtId="0" fontId="22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6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0" fontId="3" fillId="0" borderId="6" xfId="10" applyFont="1" applyFill="1" applyBorder="1" applyAlignment="1">
      <alignment horizontal="justify" wrapText="1"/>
    </xf>
    <xf numFmtId="166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0" fontId="3" fillId="0" borderId="2" xfId="10" applyFont="1" applyFill="1" applyBorder="1" applyAlignment="1">
      <alignment horizontal="justify" wrapText="1"/>
    </xf>
    <xf numFmtId="166" fontId="3" fillId="0" borderId="8" xfId="10" applyNumberFormat="1" applyFont="1" applyFill="1" applyBorder="1" applyAlignment="1">
      <alignment horizontal="center" wrapText="1"/>
    </xf>
    <xf numFmtId="166" fontId="3" fillId="0" borderId="2" xfId="10" applyNumberFormat="1" applyFont="1" applyFill="1" applyBorder="1" applyAlignment="1">
      <alignment horizontal="center" wrapText="1"/>
    </xf>
    <xf numFmtId="166" fontId="3" fillId="0" borderId="9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wrapText="1"/>
    </xf>
    <xf numFmtId="166" fontId="3" fillId="0" borderId="10" xfId="1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6" fontId="3" fillId="0" borderId="4" xfId="10" applyNumberFormat="1" applyFont="1" applyFill="1" applyBorder="1" applyAlignment="1">
      <alignment horizontal="center" wrapText="1"/>
    </xf>
    <xf numFmtId="166" fontId="3" fillId="0" borderId="3" xfId="10" applyNumberFormat="1" applyFont="1" applyFill="1" applyBorder="1" applyAlignment="1">
      <alignment horizontal="center" wrapText="1"/>
    </xf>
    <xf numFmtId="166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0" applyNumberFormat="1" applyFill="1" applyAlignment="1">
      <alignment vertical="center"/>
    </xf>
    <xf numFmtId="43" fontId="23" fillId="0" borderId="0" xfId="14" applyFont="1" applyFill="1" applyAlignment="1">
      <alignment vertical="center"/>
    </xf>
    <xf numFmtId="0" fontId="24" fillId="0" borderId="0" xfId="10" applyFont="1" applyFill="1" applyAlignment="1">
      <alignment vertical="center"/>
    </xf>
    <xf numFmtId="166" fontId="23" fillId="0" borderId="0" xfId="0" applyNumberFormat="1" applyFont="1" applyFill="1" applyAlignment="1">
      <alignment horizontal="center"/>
    </xf>
    <xf numFmtId="43" fontId="24" fillId="0" borderId="0" xfId="14" applyFont="1" applyFill="1" applyAlignment="1">
      <alignment vertical="center"/>
    </xf>
    <xf numFmtId="166" fontId="23" fillId="0" borderId="0" xfId="10" applyNumberFormat="1" applyFont="1" applyFill="1" applyAlignment="1">
      <alignment horizontal="center" vertical="center"/>
    </xf>
    <xf numFmtId="168" fontId="23" fillId="0" borderId="0" xfId="14" applyNumberFormat="1" applyFont="1" applyFill="1" applyAlignment="1">
      <alignment horizontal="center" vertical="center"/>
    </xf>
    <xf numFmtId="164" fontId="23" fillId="0" borderId="0" xfId="0" applyNumberFormat="1" applyFont="1" applyFill="1" applyAlignment="1">
      <alignment vertical="center"/>
    </xf>
    <xf numFmtId="164" fontId="24" fillId="0" borderId="0" xfId="10" applyNumberFormat="1" applyFont="1" applyFill="1" applyAlignment="1">
      <alignment vertical="center"/>
    </xf>
    <xf numFmtId="43" fontId="23" fillId="0" borderId="0" xfId="10" applyNumberFormat="1" applyFont="1" applyFill="1" applyAlignment="1">
      <alignment horizontal="center" vertical="center"/>
    </xf>
    <xf numFmtId="0" fontId="26" fillId="0" borderId="0" xfId="10" applyFont="1" applyFill="1" applyAlignment="1">
      <alignment vertical="center"/>
    </xf>
    <xf numFmtId="166" fontId="15" fillId="0" borderId="0" xfId="0" applyNumberFormat="1" applyFont="1" applyFill="1"/>
    <xf numFmtId="166" fontId="26" fillId="0" borderId="0" xfId="10" applyNumberFormat="1" applyFont="1" applyFill="1" applyAlignment="1">
      <alignment vertical="center"/>
    </xf>
    <xf numFmtId="166" fontId="26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6" fillId="2" borderId="0" xfId="1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/>
    </xf>
    <xf numFmtId="167" fontId="2" fillId="0" borderId="0" xfId="0" applyNumberFormat="1" applyFont="1" applyFill="1" applyAlignment="1">
      <alignment horizontal="justify"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justify" wrapText="1"/>
    </xf>
    <xf numFmtId="169" fontId="3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wrapText="1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165" fontId="2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13" applyFont="1" applyFill="1" applyBorder="1" applyAlignment="1">
      <alignment horizontal="justify" vertical="center"/>
    </xf>
    <xf numFmtId="171" fontId="3" fillId="0" borderId="1" xfId="1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44" fontId="2" fillId="0" borderId="1" xfId="12" applyFont="1" applyFill="1" applyBorder="1" applyAlignment="1">
      <alignment horizontal="center" vertical="center" wrapText="1"/>
    </xf>
    <xf numFmtId="44" fontId="3" fillId="0" borderId="1" xfId="12" applyFont="1" applyFill="1" applyBorder="1" applyAlignment="1">
      <alignment horizontal="center" vertical="center" wrapText="1"/>
    </xf>
    <xf numFmtId="44" fontId="2" fillId="0" borderId="1" xfId="12" applyFont="1" applyFill="1" applyBorder="1" applyAlignment="1">
      <alignment horizontal="justify" vertical="center" wrapText="1"/>
    </xf>
    <xf numFmtId="166" fontId="2" fillId="0" borderId="1" xfId="12" applyNumberFormat="1" applyFont="1" applyFill="1" applyBorder="1" applyAlignment="1">
      <alignment horizontal="right" vertical="center" wrapText="1"/>
    </xf>
    <xf numFmtId="44" fontId="4" fillId="0" borderId="0" xfId="12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0" fontId="5" fillId="0" borderId="1" xfId="5" applyFont="1" applyFill="1" applyBorder="1" applyAlignment="1">
      <alignment horizontal="justify" vertical="center" wrapText="1"/>
    </xf>
    <xf numFmtId="0" fontId="11" fillId="0" borderId="0" xfId="1" applyFont="1" applyFill="1" applyAlignment="1">
      <alignment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49" fontId="3" fillId="0" borderId="1" xfId="1" applyNumberFormat="1" applyFont="1" applyFill="1" applyBorder="1" applyAlignment="1" applyProtection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justify" vertical="center"/>
    </xf>
    <xf numFmtId="166" fontId="4" fillId="0" borderId="0" xfId="1" applyNumberFormat="1" applyFont="1" applyFill="1" applyAlignment="1">
      <alignment vertical="center"/>
    </xf>
    <xf numFmtId="166" fontId="3" fillId="0" borderId="0" xfId="1" applyNumberFormat="1" applyFont="1" applyFill="1" applyBorder="1" applyAlignment="1">
      <alignment horizontal="right" vertical="center"/>
    </xf>
    <xf numFmtId="166" fontId="3" fillId="0" borderId="0" xfId="10" applyNumberFormat="1" applyFont="1" applyFill="1" applyAlignment="1">
      <alignment horizontal="right" wrapText="1"/>
    </xf>
    <xf numFmtId="166" fontId="3" fillId="0" borderId="0" xfId="1" applyNumberFormat="1" applyFont="1" applyFill="1" applyAlignment="1">
      <alignment horizontal="right" vertical="center"/>
    </xf>
    <xf numFmtId="170" fontId="4" fillId="0" borderId="0" xfId="16" applyNumberFormat="1" applyFont="1" applyFill="1" applyAlignment="1">
      <alignment vertical="center"/>
    </xf>
    <xf numFmtId="0" fontId="3" fillId="0" borderId="0" xfId="10" applyFont="1" applyFill="1" applyAlignment="1">
      <alignment vertical="center"/>
    </xf>
    <xf numFmtId="0" fontId="3" fillId="0" borderId="1" xfId="0" applyNumberFormat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3" fillId="0" borderId="0" xfId="2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17" applyFill="1"/>
    <xf numFmtId="0" fontId="3" fillId="0" borderId="0" xfId="17" applyFont="1" applyFill="1" applyAlignment="1">
      <alignment horizontal="left" vertical="center"/>
    </xf>
    <xf numFmtId="0" fontId="3" fillId="0" borderId="0" xfId="17" applyFont="1" applyFill="1" applyAlignment="1"/>
    <xf numFmtId="0" fontId="3" fillId="0" borderId="0" xfId="17" applyFont="1" applyAlignment="1">
      <alignment horizontal="left" vertical="center"/>
    </xf>
    <xf numFmtId="0" fontId="3" fillId="0" borderId="0" xfId="17" applyFont="1" applyFill="1" applyAlignment="1">
      <alignment horizontal="left"/>
    </xf>
    <xf numFmtId="0" fontId="27" fillId="0" borderId="0" xfId="17" applyFont="1"/>
    <xf numFmtId="2" fontId="28" fillId="0" borderId="0" xfId="17" applyNumberFormat="1" applyFont="1" applyFill="1" applyAlignment="1">
      <alignment horizontal="center" wrapText="1"/>
    </xf>
    <xf numFmtId="0" fontId="2" fillId="0" borderId="1" xfId="17" applyFont="1" applyFill="1" applyBorder="1" applyAlignment="1">
      <alignment horizontal="center" vertical="center"/>
    </xf>
    <xf numFmtId="0" fontId="29" fillId="0" borderId="0" xfId="17" applyFont="1" applyFill="1"/>
    <xf numFmtId="0" fontId="30" fillId="0" borderId="0" xfId="17" applyFont="1" applyFill="1"/>
    <xf numFmtId="0" fontId="31" fillId="0" borderId="0" xfId="17" applyFont="1" applyFill="1" applyAlignment="1">
      <alignment horizontal="right"/>
    </xf>
    <xf numFmtId="0" fontId="3" fillId="0" borderId="1" xfId="17" applyFont="1" applyBorder="1" applyAlignment="1">
      <alignment horizontal="justify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2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6" fontId="3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6" fontId="2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15" fillId="0" borderId="0" xfId="1" applyFont="1" applyFill="1" applyAlignment="1">
      <alignment vertical="center"/>
    </xf>
    <xf numFmtId="0" fontId="32" fillId="0" borderId="0" xfId="0" applyFont="1" applyFill="1" applyAlignment="1">
      <alignment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169" fontId="15" fillId="0" borderId="0" xfId="1" applyNumberFormat="1" applyFont="1" applyFill="1" applyAlignment="1">
      <alignment horizontal="left" vertical="center"/>
    </xf>
    <xf numFmtId="0" fontId="17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6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Fill="1" applyBorder="1" applyAlignment="1">
      <alignment horizontal="justify" wrapText="1"/>
    </xf>
    <xf numFmtId="49" fontId="3" fillId="0" borderId="1" xfId="5" applyNumberFormat="1" applyFont="1" applyFill="1" applyBorder="1" applyAlignment="1">
      <alignment horizontal="justify"/>
    </xf>
    <xf numFmtId="166" fontId="2" fillId="0" borderId="1" xfId="4" applyNumberFormat="1" applyFont="1" applyFill="1" applyBorder="1" applyAlignment="1">
      <alignment horizontal="right" vertical="center" wrapText="1"/>
    </xf>
    <xf numFmtId="0" fontId="3" fillId="0" borderId="1" xfId="5" applyFont="1" applyFill="1" applyBorder="1" applyAlignment="1">
      <alignment horizontal="justify" wrapText="1"/>
    </xf>
    <xf numFmtId="0" fontId="3" fillId="0" borderId="1" xfId="5" applyFont="1" applyFill="1" applyBorder="1" applyAlignment="1">
      <alignment horizontal="justify"/>
    </xf>
    <xf numFmtId="166" fontId="3" fillId="0" borderId="1" xfId="0" applyNumberFormat="1" applyFont="1" applyFill="1" applyBorder="1" applyAlignment="1">
      <alignment vertical="center" wrapText="1"/>
    </xf>
    <xf numFmtId="0" fontId="3" fillId="0" borderId="2" xfId="5" applyFont="1" applyFill="1" applyBorder="1" applyAlignment="1">
      <alignment horizontal="justify" wrapText="1"/>
    </xf>
    <xf numFmtId="0" fontId="3" fillId="0" borderId="1" xfId="15" applyFont="1" applyFill="1" applyBorder="1" applyAlignment="1">
      <alignment horizontal="justify" wrapText="1"/>
    </xf>
    <xf numFmtId="0" fontId="3" fillId="0" borderId="1" xfId="5" applyFont="1" applyFill="1" applyBorder="1" applyAlignment="1">
      <alignment horizontal="left" wrapText="1"/>
    </xf>
    <xf numFmtId="0" fontId="33" fillId="0" borderId="0" xfId="0" applyFont="1" applyFill="1" applyAlignment="1">
      <alignment vertical="center"/>
    </xf>
    <xf numFmtId="166" fontId="3" fillId="0" borderId="1" xfId="0" applyNumberFormat="1" applyFont="1" applyFill="1" applyBorder="1"/>
    <xf numFmtId="49" fontId="3" fillId="0" borderId="1" xfId="0" applyNumberFormat="1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166" fontId="9" fillId="0" borderId="13" xfId="0" applyNumberFormat="1" applyFont="1" applyFill="1" applyBorder="1" applyAlignment="1">
      <alignment vertical="center"/>
    </xf>
    <xf numFmtId="166" fontId="9" fillId="0" borderId="14" xfId="0" applyNumberFormat="1" applyFont="1" applyFill="1" applyBorder="1" applyAlignment="1">
      <alignment vertical="center"/>
    </xf>
    <xf numFmtId="166" fontId="9" fillId="0" borderId="15" xfId="0" applyNumberFormat="1" applyFont="1" applyFill="1" applyBorder="1" applyAlignment="1">
      <alignment vertical="center"/>
    </xf>
    <xf numFmtId="0" fontId="35" fillId="0" borderId="1" xfId="0" applyFont="1" applyFill="1" applyBorder="1" applyAlignment="1">
      <alignment horizontal="right" vertical="center"/>
    </xf>
    <xf numFmtId="4" fontId="36" fillId="0" borderId="1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0" borderId="1" xfId="17" applyFont="1" applyFill="1" applyBorder="1" applyAlignment="1">
      <alignment horizontal="justify" wrapText="1"/>
    </xf>
    <xf numFmtId="0" fontId="3" fillId="0" borderId="1" xfId="17" applyFont="1" applyFill="1" applyBorder="1"/>
    <xf numFmtId="166" fontId="3" fillId="0" borderId="0" xfId="1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6" fontId="2" fillId="0" borderId="2" xfId="10" applyNumberFormat="1" applyFont="1" applyFill="1" applyBorder="1" applyAlignment="1">
      <alignment horizontal="center" wrapText="1"/>
    </xf>
    <xf numFmtId="166" fontId="2" fillId="0" borderId="3" xfId="1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</cellXfs>
  <cellStyles count="18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7"/>
    <cellStyle name="Обычный 20" xfId="5"/>
    <cellStyle name="Обычный 5 2" xfId="15"/>
    <cellStyle name="Обычный_к думе 2009-2011 г. 2" xfId="2"/>
    <cellStyle name="Обычный_прил.3,5,7  к реш.  Расходы 2009-2011" xfId="10"/>
    <cellStyle name="Обычный_прил.4,6,8-11 к реш.  Расходы 2009-2011" xfId="13"/>
    <cellStyle name="Процентный" xfId="16" builtinId="5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66FF99"/>
      <color rgb="FF0000FF"/>
      <color rgb="FFFF99FF"/>
      <color rgb="FFFFCCFF"/>
      <color rgb="FFFFFFCC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15"/>
  <sheetViews>
    <sheetView workbookViewId="0">
      <selection activeCell="A30" sqref="A30"/>
    </sheetView>
  </sheetViews>
  <sheetFormatPr defaultRowHeight="15.75" x14ac:dyDescent="0.25"/>
  <cols>
    <col min="1" max="1" width="24.7109375" style="160" customWidth="1"/>
    <col min="2" max="2" width="77.140625" style="160" customWidth="1"/>
    <col min="3" max="3" width="25.140625" style="160" hidden="1" customWidth="1"/>
    <col min="4" max="4" width="22.5703125" style="160" hidden="1" customWidth="1"/>
    <col min="5" max="5" width="20.42578125" style="160" customWidth="1"/>
    <col min="6" max="16384" width="9.140625" style="160"/>
  </cols>
  <sheetData>
    <row r="1" spans="1:11" x14ac:dyDescent="0.25">
      <c r="A1" s="159"/>
      <c r="B1" s="159"/>
      <c r="C1" s="159"/>
      <c r="D1" s="159" t="s">
        <v>747</v>
      </c>
      <c r="E1" s="6" t="s">
        <v>747</v>
      </c>
    </row>
    <row r="2" spans="1:11" x14ac:dyDescent="0.25">
      <c r="A2" s="159"/>
      <c r="B2" s="159"/>
      <c r="C2" s="159"/>
      <c r="D2" s="159"/>
      <c r="E2" s="58" t="s">
        <v>593</v>
      </c>
    </row>
    <row r="3" spans="1:11" x14ac:dyDescent="0.25">
      <c r="A3" s="159"/>
      <c r="B3" s="159"/>
      <c r="C3" s="159"/>
      <c r="D3" s="159"/>
      <c r="E3" s="1" t="s">
        <v>748</v>
      </c>
    </row>
    <row r="4" spans="1:11" x14ac:dyDescent="0.25">
      <c r="A4" s="159"/>
      <c r="B4" s="159"/>
      <c r="C4" s="159"/>
      <c r="D4" s="159" t="s">
        <v>726</v>
      </c>
      <c r="E4" s="1" t="s">
        <v>816</v>
      </c>
    </row>
    <row r="5" spans="1:11" x14ac:dyDescent="0.25">
      <c r="A5" s="159"/>
      <c r="B5" s="159"/>
      <c r="C5" s="159"/>
      <c r="D5" s="159"/>
      <c r="E5" s="159"/>
    </row>
    <row r="6" spans="1:11" ht="45.75" customHeight="1" x14ac:dyDescent="0.25">
      <c r="A6" s="216" t="s">
        <v>761</v>
      </c>
      <c r="B6" s="216"/>
      <c r="C6" s="216"/>
      <c r="D6" s="216"/>
      <c r="E6" s="216"/>
      <c r="F6" s="161"/>
      <c r="G6" s="161"/>
      <c r="H6" s="161"/>
      <c r="I6" s="161"/>
      <c r="J6" s="161"/>
      <c r="K6" s="161"/>
    </row>
    <row r="7" spans="1:11" x14ac:dyDescent="0.25">
      <c r="A7" s="217" t="s">
        <v>762</v>
      </c>
      <c r="B7" s="218"/>
      <c r="C7" s="218"/>
      <c r="D7" s="218"/>
      <c r="E7" s="218"/>
    </row>
    <row r="8" spans="1:11" x14ac:dyDescent="0.25">
      <c r="A8" s="162"/>
      <c r="B8" s="163"/>
      <c r="C8" s="163"/>
      <c r="D8" s="163"/>
      <c r="E8" s="173"/>
    </row>
    <row r="9" spans="1:11" x14ac:dyDescent="0.25">
      <c r="A9" s="164"/>
      <c r="B9" s="163"/>
      <c r="C9" s="163"/>
      <c r="D9" s="163" t="s">
        <v>552</v>
      </c>
      <c r="E9" s="173" t="s">
        <v>552</v>
      </c>
    </row>
    <row r="10" spans="1:11" ht="63" x14ac:dyDescent="0.25">
      <c r="A10" s="12" t="s">
        <v>763</v>
      </c>
      <c r="B10" s="12" t="s">
        <v>764</v>
      </c>
      <c r="C10" s="12" t="s">
        <v>765</v>
      </c>
      <c r="D10" s="12" t="s">
        <v>609</v>
      </c>
      <c r="E10" s="12" t="s">
        <v>766</v>
      </c>
    </row>
    <row r="11" spans="1:11" x14ac:dyDescent="0.25">
      <c r="A11" s="165" t="s">
        <v>300</v>
      </c>
      <c r="B11" s="92" t="s">
        <v>301</v>
      </c>
      <c r="C11" s="92" t="s">
        <v>339</v>
      </c>
      <c r="D11" s="92" t="s">
        <v>302</v>
      </c>
      <c r="E11" s="92" t="s">
        <v>339</v>
      </c>
    </row>
    <row r="12" spans="1:11" x14ac:dyDescent="0.25">
      <c r="A12" s="166" t="s">
        <v>767</v>
      </c>
      <c r="B12" s="90" t="s">
        <v>768</v>
      </c>
      <c r="C12" s="167">
        <v>1379510.9</v>
      </c>
      <c r="D12" s="167">
        <v>49</v>
      </c>
      <c r="E12" s="167">
        <v>2328661.1999999997</v>
      </c>
    </row>
    <row r="13" spans="1:11" ht="31.5" x14ac:dyDescent="0.25">
      <c r="A13" s="166" t="s">
        <v>769</v>
      </c>
      <c r="B13" s="90" t="s">
        <v>770</v>
      </c>
      <c r="C13" s="167">
        <v>2270.9</v>
      </c>
      <c r="D13" s="167">
        <v>49</v>
      </c>
      <c r="E13" s="167">
        <v>2303661.1999999997</v>
      </c>
    </row>
    <row r="14" spans="1:11" ht="17.25" customHeight="1" x14ac:dyDescent="0.25">
      <c r="A14" s="168" t="s">
        <v>771</v>
      </c>
      <c r="B14" s="5" t="s">
        <v>772</v>
      </c>
      <c r="C14" s="169">
        <v>0</v>
      </c>
      <c r="D14" s="169">
        <v>49</v>
      </c>
      <c r="E14" s="169">
        <v>179262.8</v>
      </c>
    </row>
    <row r="15" spans="1:11" ht="20.25" customHeight="1" x14ac:dyDescent="0.25">
      <c r="A15" s="170"/>
      <c r="B15" s="171" t="s">
        <v>773</v>
      </c>
      <c r="C15" s="172">
        <v>3688801.5</v>
      </c>
      <c r="D15" s="172">
        <v>49</v>
      </c>
      <c r="E15" s="167">
        <v>4198729.4000000004</v>
      </c>
    </row>
  </sheetData>
  <mergeCells count="2">
    <mergeCell ref="A6:E6"/>
    <mergeCell ref="A7:E7"/>
  </mergeCells>
  <pageMargins left="0.39370078740157483" right="0.39370078740157483" top="0.98425196850393704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S614"/>
  <sheetViews>
    <sheetView zoomScale="80" zoomScaleNormal="80" workbookViewId="0">
      <selection activeCell="B4" sqref="B4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70" customWidth="1"/>
    <col min="4" max="4" width="16.5703125" style="1" hidden="1" customWidth="1"/>
    <col min="5" max="7" width="16.42578125" style="1" hidden="1" customWidth="1"/>
    <col min="8" max="8" width="22" style="1" customWidth="1"/>
    <col min="9" max="10" width="15.7109375" style="1" hidden="1" customWidth="1"/>
    <col min="11" max="11" width="16.5703125" style="1" hidden="1" customWidth="1"/>
    <col min="12" max="12" width="15.7109375" style="1" hidden="1" customWidth="1"/>
    <col min="13" max="13" width="16.5703125" style="1" hidden="1" customWidth="1"/>
    <col min="14" max="14" width="15.28515625" style="1" hidden="1" customWidth="1"/>
    <col min="15" max="15" width="13.28515625" style="1" hidden="1" customWidth="1"/>
    <col min="16" max="16" width="16.28515625" style="1" hidden="1" customWidth="1"/>
    <col min="17" max="17" width="13.28515625" style="1" hidden="1" customWidth="1"/>
    <col min="18" max="18" width="16.28515625" style="1" hidden="1" customWidth="1"/>
    <col min="19" max="16384" width="9.140625" style="1"/>
  </cols>
  <sheetData>
    <row r="1" spans="1:18" x14ac:dyDescent="0.2">
      <c r="C1" s="145"/>
      <c r="D1" s="6"/>
      <c r="E1" s="6"/>
      <c r="F1" s="6"/>
      <c r="G1" s="6" t="s">
        <v>747</v>
      </c>
      <c r="H1" s="6" t="s">
        <v>592</v>
      </c>
      <c r="K1" s="6"/>
      <c r="M1" s="6"/>
      <c r="Q1" s="6" t="s">
        <v>592</v>
      </c>
    </row>
    <row r="2" spans="1:18" x14ac:dyDescent="0.2">
      <c r="C2" s="11"/>
      <c r="D2" s="58"/>
      <c r="E2" s="58"/>
      <c r="F2" s="58"/>
      <c r="G2" s="58" t="s">
        <v>593</v>
      </c>
      <c r="H2" s="58" t="s">
        <v>593</v>
      </c>
      <c r="K2" s="58"/>
      <c r="M2" s="58"/>
      <c r="Q2" s="58" t="s">
        <v>726</v>
      </c>
    </row>
    <row r="3" spans="1:18" x14ac:dyDescent="0.2">
      <c r="A3" s="7"/>
      <c r="B3" s="7"/>
      <c r="C3" s="11"/>
      <c r="G3" s="1" t="s">
        <v>725</v>
      </c>
      <c r="H3" s="58" t="s">
        <v>748</v>
      </c>
    </row>
    <row r="4" spans="1:18" x14ac:dyDescent="0.2">
      <c r="A4" s="7"/>
      <c r="B4" s="7"/>
      <c r="C4" s="11"/>
      <c r="G4" s="1" t="s">
        <v>746</v>
      </c>
      <c r="H4" s="58" t="s">
        <v>816</v>
      </c>
    </row>
    <row r="5" spans="1:18" x14ac:dyDescent="0.2">
      <c r="A5" s="7"/>
      <c r="B5" s="7"/>
      <c r="C5" s="71"/>
      <c r="D5" s="7"/>
      <c r="E5" s="7"/>
      <c r="F5" s="7"/>
      <c r="G5" s="7"/>
      <c r="H5" s="7"/>
    </row>
    <row r="6" spans="1:18" ht="48" customHeight="1" x14ac:dyDescent="0.2">
      <c r="A6" s="216" t="s">
        <v>565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</row>
    <row r="7" spans="1:18" ht="23.25" customHeight="1" x14ac:dyDescent="0.2">
      <c r="A7" s="222" t="s">
        <v>762</v>
      </c>
      <c r="B7" s="222"/>
      <c r="C7" s="222"/>
      <c r="D7" s="222"/>
      <c r="E7" s="222"/>
      <c r="F7" s="222"/>
      <c r="G7" s="222"/>
      <c r="H7" s="222"/>
      <c r="I7" s="209"/>
      <c r="J7" s="209"/>
      <c r="K7" s="209"/>
      <c r="L7" s="209"/>
      <c r="M7" s="209"/>
      <c r="N7" s="209"/>
      <c r="O7" s="209"/>
      <c r="P7" s="209"/>
      <c r="Q7" s="209"/>
      <c r="R7" s="209"/>
    </row>
    <row r="8" spans="1:18" ht="15.75" customHeight="1" x14ac:dyDescent="0.2">
      <c r="A8" s="219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</row>
    <row r="9" spans="1:18" ht="17.25" customHeight="1" x14ac:dyDescent="0.2">
      <c r="A9" s="72"/>
      <c r="B9" s="72"/>
      <c r="C9" s="72"/>
      <c r="D9" s="72"/>
      <c r="E9" s="73"/>
      <c r="F9" s="73"/>
      <c r="G9" s="73"/>
      <c r="H9" s="11" t="s">
        <v>552</v>
      </c>
      <c r="N9" s="1" t="s">
        <v>552</v>
      </c>
      <c r="P9" s="11"/>
      <c r="R9" s="11" t="s">
        <v>552</v>
      </c>
    </row>
    <row r="10" spans="1:18" s="10" customFormat="1" ht="54" customHeight="1" x14ac:dyDescent="0.2">
      <c r="A10" s="74" t="s">
        <v>327</v>
      </c>
      <c r="B10" s="74" t="s">
        <v>328</v>
      </c>
      <c r="C10" s="75" t="s">
        <v>299</v>
      </c>
      <c r="D10" s="210" t="s">
        <v>608</v>
      </c>
      <c r="E10" s="210" t="s">
        <v>609</v>
      </c>
      <c r="F10" s="210" t="s">
        <v>610</v>
      </c>
      <c r="G10" s="210" t="s">
        <v>609</v>
      </c>
      <c r="H10" s="210" t="s">
        <v>610</v>
      </c>
      <c r="I10" s="210" t="s">
        <v>611</v>
      </c>
      <c r="J10" s="210" t="s">
        <v>609</v>
      </c>
      <c r="K10" s="210" t="s">
        <v>612</v>
      </c>
      <c r="L10" s="210" t="s">
        <v>609</v>
      </c>
      <c r="M10" s="210" t="s">
        <v>612</v>
      </c>
      <c r="N10" s="210" t="s">
        <v>613</v>
      </c>
      <c r="O10" s="210" t="s">
        <v>609</v>
      </c>
      <c r="P10" s="210" t="s">
        <v>614</v>
      </c>
      <c r="Q10" s="210" t="s">
        <v>609</v>
      </c>
      <c r="R10" s="210" t="s">
        <v>614</v>
      </c>
    </row>
    <row r="11" spans="1:18" s="10" customFormat="1" ht="19.5" customHeight="1" x14ac:dyDescent="0.2">
      <c r="A11" s="76" t="s">
        <v>300</v>
      </c>
      <c r="B11" s="76" t="s">
        <v>301</v>
      </c>
      <c r="C11" s="75">
        <v>3</v>
      </c>
      <c r="D11" s="76" t="s">
        <v>302</v>
      </c>
      <c r="E11" s="76" t="s">
        <v>553</v>
      </c>
      <c r="F11" s="76" t="s">
        <v>302</v>
      </c>
      <c r="G11" s="76" t="s">
        <v>553</v>
      </c>
      <c r="H11" s="76" t="s">
        <v>302</v>
      </c>
      <c r="I11" s="76" t="s">
        <v>468</v>
      </c>
      <c r="J11" s="76" t="s">
        <v>469</v>
      </c>
      <c r="K11" s="76" t="s">
        <v>468</v>
      </c>
      <c r="L11" s="76" t="s">
        <v>469</v>
      </c>
      <c r="M11" s="76" t="s">
        <v>615</v>
      </c>
      <c r="N11" s="76" t="s">
        <v>616</v>
      </c>
      <c r="O11" s="77">
        <v>11</v>
      </c>
      <c r="P11" s="77">
        <v>10</v>
      </c>
      <c r="Q11" s="77">
        <v>11</v>
      </c>
      <c r="R11" s="77">
        <v>12</v>
      </c>
    </row>
    <row r="12" spans="1:18" ht="31.5" outlineLevel="2" x14ac:dyDescent="0.2">
      <c r="A12" s="62" t="s">
        <v>158</v>
      </c>
      <c r="B12" s="62"/>
      <c r="C12" s="2" t="s">
        <v>636</v>
      </c>
      <c r="D12" s="66">
        <f>D13+D50</f>
        <v>2125954.2000000002</v>
      </c>
      <c r="E12" s="66">
        <f t="shared" ref="E12:F12" si="0">E13+E50</f>
        <v>4454.1961300000003</v>
      </c>
      <c r="F12" s="66">
        <f t="shared" si="0"/>
        <v>2130408.3961300002</v>
      </c>
      <c r="G12" s="66">
        <f t="shared" ref="G12:H12" si="1">G13+G50</f>
        <v>1250.6893</v>
      </c>
      <c r="H12" s="66">
        <f t="shared" si="1"/>
        <v>2131659.08543</v>
      </c>
      <c r="I12" s="66">
        <f>I13+I50</f>
        <v>2052332.5000000002</v>
      </c>
      <c r="J12" s="66">
        <f t="shared" ref="J12:L12" si="2">J13+J50</f>
        <v>0</v>
      </c>
      <c r="K12" s="66">
        <f t="shared" ref="K12:M12" si="3">K13+K50</f>
        <v>2052332.5000000002</v>
      </c>
      <c r="L12" s="66">
        <f t="shared" si="2"/>
        <v>0</v>
      </c>
      <c r="M12" s="66">
        <f t="shared" si="3"/>
        <v>2052332.5000000002</v>
      </c>
      <c r="N12" s="66">
        <f>N13+N50</f>
        <v>2039731.8</v>
      </c>
      <c r="O12" s="66">
        <f t="shared" ref="O12:Q12" si="4">O13+O50</f>
        <v>0</v>
      </c>
      <c r="P12" s="66">
        <f t="shared" ref="P12:R12" si="5">P13+P50</f>
        <v>2039731.8</v>
      </c>
      <c r="Q12" s="66">
        <f t="shared" si="4"/>
        <v>0</v>
      </c>
      <c r="R12" s="66">
        <f t="shared" si="5"/>
        <v>2039731.8</v>
      </c>
    </row>
    <row r="13" spans="1:18" ht="31.5" outlineLevel="3" x14ac:dyDescent="0.2">
      <c r="A13" s="62" t="s">
        <v>159</v>
      </c>
      <c r="B13" s="62"/>
      <c r="C13" s="2" t="s">
        <v>637</v>
      </c>
      <c r="D13" s="66">
        <f>D14+D33+D45</f>
        <v>87701.799999999988</v>
      </c>
      <c r="E13" s="66">
        <f t="shared" ref="E13" si="6">E14+E33+E45</f>
        <v>4454.1961300000003</v>
      </c>
      <c r="F13" s="66">
        <f>F14+F33+F45+F42</f>
        <v>92155.996129999985</v>
      </c>
      <c r="G13" s="66">
        <f t="shared" ref="G13:R13" si="7">G14+G33+G45+G42</f>
        <v>1250.6893</v>
      </c>
      <c r="H13" s="66">
        <f t="shared" si="7"/>
        <v>93406.685429999983</v>
      </c>
      <c r="I13" s="66">
        <f t="shared" si="7"/>
        <v>6879.7</v>
      </c>
      <c r="J13" s="66">
        <f t="shared" si="7"/>
        <v>0</v>
      </c>
      <c r="K13" s="66">
        <f t="shared" si="7"/>
        <v>6879.7</v>
      </c>
      <c r="L13" s="66">
        <f t="shared" si="7"/>
        <v>0</v>
      </c>
      <c r="M13" s="66">
        <f t="shared" si="7"/>
        <v>6879.7</v>
      </c>
      <c r="N13" s="66">
        <f t="shared" si="7"/>
        <v>8879.7000000000007</v>
      </c>
      <c r="O13" s="66">
        <f t="shared" si="7"/>
        <v>0</v>
      </c>
      <c r="P13" s="66">
        <f t="shared" si="7"/>
        <v>8879.7000000000007</v>
      </c>
      <c r="Q13" s="66">
        <f t="shared" si="7"/>
        <v>0</v>
      </c>
      <c r="R13" s="66">
        <f t="shared" si="7"/>
        <v>8879.7000000000007</v>
      </c>
    </row>
    <row r="14" spans="1:18" ht="47.25" outlineLevel="4" x14ac:dyDescent="0.2">
      <c r="A14" s="62" t="s">
        <v>160</v>
      </c>
      <c r="B14" s="62"/>
      <c r="C14" s="2" t="s">
        <v>161</v>
      </c>
      <c r="D14" s="66">
        <f>D15+D31+D23+D19+D21+D17+D25+D27+D29</f>
        <v>63722.1</v>
      </c>
      <c r="E14" s="66">
        <f t="shared" ref="E14:P14" si="8">E15+E31+E23+E19+E21+E17+E25+E27+E29</f>
        <v>4454.1961300000003</v>
      </c>
      <c r="F14" s="66">
        <f t="shared" si="8"/>
        <v>68176.296129999988</v>
      </c>
      <c r="G14" s="66">
        <f t="shared" ref="G14:H14" si="9">G15+G31+G23+G19+G21+G17+G25+G27+G29</f>
        <v>600</v>
      </c>
      <c r="H14" s="66">
        <f t="shared" si="9"/>
        <v>68776.296129999988</v>
      </c>
      <c r="I14" s="66">
        <f t="shared" si="8"/>
        <v>6300</v>
      </c>
      <c r="J14" s="66">
        <f t="shared" si="8"/>
        <v>0</v>
      </c>
      <c r="K14" s="66">
        <f t="shared" si="8"/>
        <v>6300</v>
      </c>
      <c r="L14" s="66">
        <f t="shared" ref="L14:M14" si="10">L15+L31+L23+L19+L21+L17+L25+L27+L29</f>
        <v>0</v>
      </c>
      <c r="M14" s="66">
        <f t="shared" si="10"/>
        <v>6300</v>
      </c>
      <c r="N14" s="66">
        <f t="shared" si="8"/>
        <v>8300</v>
      </c>
      <c r="O14" s="66">
        <f t="shared" si="8"/>
        <v>0</v>
      </c>
      <c r="P14" s="66">
        <f t="shared" si="8"/>
        <v>8300</v>
      </c>
      <c r="Q14" s="66">
        <f t="shared" ref="Q14:R14" si="11">Q15+Q31+Q23+Q19+Q21+Q17+Q25+Q27+Q29</f>
        <v>0</v>
      </c>
      <c r="R14" s="66">
        <f t="shared" si="11"/>
        <v>8300</v>
      </c>
    </row>
    <row r="15" spans="1:18" hidden="1" outlineLevel="5" x14ac:dyDescent="0.2">
      <c r="A15" s="62" t="s">
        <v>311</v>
      </c>
      <c r="B15" s="62"/>
      <c r="C15" s="2" t="s">
        <v>309</v>
      </c>
      <c r="D15" s="66">
        <f>D16</f>
        <v>100</v>
      </c>
      <c r="E15" s="66">
        <f t="shared" ref="E15:H15" si="12">E16</f>
        <v>0</v>
      </c>
      <c r="F15" s="66">
        <f t="shared" si="12"/>
        <v>100</v>
      </c>
      <c r="G15" s="66">
        <f t="shared" si="12"/>
        <v>0</v>
      </c>
      <c r="H15" s="66">
        <f t="shared" si="12"/>
        <v>100</v>
      </c>
      <c r="I15" s="66">
        <f t="shared" ref="I15:N15" si="13">I16</f>
        <v>100</v>
      </c>
      <c r="J15" s="66">
        <f t="shared" ref="J15:L15" si="14">J16</f>
        <v>0</v>
      </c>
      <c r="K15" s="66">
        <f t="shared" ref="K15:M15" si="15">K16</f>
        <v>100</v>
      </c>
      <c r="L15" s="66">
        <f t="shared" si="14"/>
        <v>0</v>
      </c>
      <c r="M15" s="66">
        <f t="shared" si="15"/>
        <v>100</v>
      </c>
      <c r="N15" s="66">
        <f t="shared" si="13"/>
        <v>100</v>
      </c>
      <c r="O15" s="66">
        <f t="shared" ref="O15:Q15" si="16">O16</f>
        <v>0</v>
      </c>
      <c r="P15" s="66">
        <f t="shared" ref="P15:R15" si="17">P16</f>
        <v>100</v>
      </c>
      <c r="Q15" s="66">
        <f t="shared" si="16"/>
        <v>0</v>
      </c>
      <c r="R15" s="66">
        <f t="shared" si="17"/>
        <v>100</v>
      </c>
    </row>
    <row r="16" spans="1:18" ht="31.5" hidden="1" outlineLevel="7" x14ac:dyDescent="0.2">
      <c r="A16" s="63" t="s">
        <v>311</v>
      </c>
      <c r="B16" s="63" t="s">
        <v>41</v>
      </c>
      <c r="C16" s="78" t="s">
        <v>310</v>
      </c>
      <c r="D16" s="3">
        <v>100</v>
      </c>
      <c r="E16" s="3"/>
      <c r="F16" s="3">
        <f>SUM(D16:E16)</f>
        <v>100</v>
      </c>
      <c r="G16" s="3"/>
      <c r="H16" s="3">
        <f>SUM(F16:G16)</f>
        <v>100</v>
      </c>
      <c r="I16" s="69">
        <v>100</v>
      </c>
      <c r="J16" s="3"/>
      <c r="K16" s="3">
        <f>SUM(I16:J16)</f>
        <v>100</v>
      </c>
      <c r="L16" s="3"/>
      <c r="M16" s="3">
        <f>SUM(K16:L16)</f>
        <v>100</v>
      </c>
      <c r="N16" s="69">
        <v>100</v>
      </c>
      <c r="O16" s="3"/>
      <c r="P16" s="3">
        <f>SUM(N16:O16)</f>
        <v>100</v>
      </c>
      <c r="Q16" s="3"/>
      <c r="R16" s="3">
        <f>SUM(P16:Q16)</f>
        <v>100</v>
      </c>
    </row>
    <row r="17" spans="1:18" hidden="1" outlineLevel="7" x14ac:dyDescent="0.2">
      <c r="A17" s="62" t="s">
        <v>477</v>
      </c>
      <c r="B17" s="62"/>
      <c r="C17" s="79" t="s">
        <v>478</v>
      </c>
      <c r="D17" s="64">
        <f>D18</f>
        <v>200</v>
      </c>
      <c r="E17" s="64">
        <f t="shared" ref="E17:H17" si="18">E18</f>
        <v>0</v>
      </c>
      <c r="F17" s="64">
        <f t="shared" si="18"/>
        <v>200</v>
      </c>
      <c r="G17" s="64">
        <f t="shared" si="18"/>
        <v>0</v>
      </c>
      <c r="H17" s="64">
        <f t="shared" si="18"/>
        <v>200</v>
      </c>
      <c r="I17" s="64">
        <f t="shared" ref="I17:N17" si="19">I18</f>
        <v>200</v>
      </c>
      <c r="J17" s="64">
        <f t="shared" ref="J17:L17" si="20">J18</f>
        <v>0</v>
      </c>
      <c r="K17" s="64">
        <f t="shared" ref="K17:M17" si="21">K18</f>
        <v>200</v>
      </c>
      <c r="L17" s="64">
        <f t="shared" si="20"/>
        <v>0</v>
      </c>
      <c r="M17" s="64">
        <f t="shared" si="21"/>
        <v>200</v>
      </c>
      <c r="N17" s="64">
        <f t="shared" si="19"/>
        <v>200</v>
      </c>
      <c r="O17" s="64">
        <f t="shared" ref="O17:Q17" si="22">O18</f>
        <v>0</v>
      </c>
      <c r="P17" s="64">
        <f t="shared" ref="P17:R17" si="23">P18</f>
        <v>200</v>
      </c>
      <c r="Q17" s="64">
        <f t="shared" si="22"/>
        <v>0</v>
      </c>
      <c r="R17" s="64">
        <f t="shared" si="23"/>
        <v>200</v>
      </c>
    </row>
    <row r="18" spans="1:18" ht="31.5" hidden="1" outlineLevel="7" x14ac:dyDescent="0.2">
      <c r="A18" s="63" t="s">
        <v>477</v>
      </c>
      <c r="B18" s="63" t="s">
        <v>41</v>
      </c>
      <c r="C18" s="78" t="s">
        <v>310</v>
      </c>
      <c r="D18" s="3">
        <v>200</v>
      </c>
      <c r="E18" s="3"/>
      <c r="F18" s="3">
        <f>SUM(D18:E18)</f>
        <v>200</v>
      </c>
      <c r="G18" s="3"/>
      <c r="H18" s="3">
        <f>SUM(F18:G18)</f>
        <v>200</v>
      </c>
      <c r="I18" s="3">
        <v>200</v>
      </c>
      <c r="J18" s="3"/>
      <c r="K18" s="3">
        <f>SUM(I18:J18)</f>
        <v>200</v>
      </c>
      <c r="L18" s="3"/>
      <c r="M18" s="3">
        <f>SUM(K18:L18)</f>
        <v>200</v>
      </c>
      <c r="N18" s="3">
        <v>200</v>
      </c>
      <c r="O18" s="3"/>
      <c r="P18" s="3">
        <f>SUM(N18:O18)</f>
        <v>200</v>
      </c>
      <c r="Q18" s="3"/>
      <c r="R18" s="3">
        <f>SUM(P18:Q18)</f>
        <v>200</v>
      </c>
    </row>
    <row r="19" spans="1:18" s="10" customFormat="1" ht="47.25" hidden="1" outlineLevel="7" x14ac:dyDescent="0.2">
      <c r="A19" s="62" t="s">
        <v>453</v>
      </c>
      <c r="B19" s="62"/>
      <c r="C19" s="2" t="s">
        <v>437</v>
      </c>
      <c r="D19" s="64">
        <f>D20</f>
        <v>8000</v>
      </c>
      <c r="E19" s="64">
        <f t="shared" ref="E19:H19" si="24">E20</f>
        <v>0</v>
      </c>
      <c r="F19" s="64">
        <f t="shared" si="24"/>
        <v>8000</v>
      </c>
      <c r="G19" s="64">
        <f t="shared" si="24"/>
        <v>0</v>
      </c>
      <c r="H19" s="64">
        <f t="shared" si="24"/>
        <v>8000</v>
      </c>
      <c r="I19" s="64">
        <f t="shared" ref="I19:N19" si="25">I20</f>
        <v>3000</v>
      </c>
      <c r="J19" s="64">
        <f t="shared" ref="J19:L19" si="26">J20</f>
        <v>0</v>
      </c>
      <c r="K19" s="64">
        <f t="shared" ref="K19:M19" si="27">K20</f>
        <v>3000</v>
      </c>
      <c r="L19" s="64">
        <f t="shared" si="26"/>
        <v>0</v>
      </c>
      <c r="M19" s="64">
        <f t="shared" si="27"/>
        <v>3000</v>
      </c>
      <c r="N19" s="64">
        <f t="shared" si="25"/>
        <v>3000</v>
      </c>
      <c r="O19" s="64">
        <f t="shared" ref="O19:Q19" si="28">O20</f>
        <v>0</v>
      </c>
      <c r="P19" s="64">
        <f t="shared" ref="P19:R19" si="29">P20</f>
        <v>3000</v>
      </c>
      <c r="Q19" s="64">
        <f t="shared" si="28"/>
        <v>0</v>
      </c>
      <c r="R19" s="64">
        <f t="shared" si="29"/>
        <v>3000</v>
      </c>
    </row>
    <row r="20" spans="1:18" ht="31.5" hidden="1" outlineLevel="7" x14ac:dyDescent="0.2">
      <c r="A20" s="63" t="s">
        <v>453</v>
      </c>
      <c r="B20" s="63" t="s">
        <v>41</v>
      </c>
      <c r="C20" s="80" t="s">
        <v>42</v>
      </c>
      <c r="D20" s="3">
        <v>8000</v>
      </c>
      <c r="E20" s="3"/>
      <c r="F20" s="3">
        <f>SUM(D20:E20)</f>
        <v>8000</v>
      </c>
      <c r="G20" s="3"/>
      <c r="H20" s="3">
        <f>SUM(F20:G20)</f>
        <v>8000</v>
      </c>
      <c r="I20" s="69">
        <v>3000</v>
      </c>
      <c r="J20" s="3"/>
      <c r="K20" s="3">
        <f>SUM(I20:J20)</f>
        <v>3000</v>
      </c>
      <c r="L20" s="3"/>
      <c r="M20" s="3">
        <f>SUM(K20:L20)</f>
        <v>3000</v>
      </c>
      <c r="N20" s="69">
        <v>3000</v>
      </c>
      <c r="O20" s="3"/>
      <c r="P20" s="3">
        <f>SUM(N20:O20)</f>
        <v>3000</v>
      </c>
      <c r="Q20" s="3"/>
      <c r="R20" s="3">
        <f>SUM(P20:Q20)</f>
        <v>3000</v>
      </c>
    </row>
    <row r="21" spans="1:18" ht="31.5" outlineLevel="7" x14ac:dyDescent="0.2">
      <c r="A21" s="62" t="s">
        <v>438</v>
      </c>
      <c r="B21" s="62" t="s">
        <v>329</v>
      </c>
      <c r="C21" s="2" t="s">
        <v>554</v>
      </c>
      <c r="D21" s="64">
        <f>D22</f>
        <v>18000</v>
      </c>
      <c r="E21" s="64">
        <f t="shared" ref="E21:H21" si="30">E22</f>
        <v>-3707.18</v>
      </c>
      <c r="F21" s="64">
        <f t="shared" si="30"/>
        <v>14292.82</v>
      </c>
      <c r="G21" s="64">
        <f t="shared" si="30"/>
        <v>600</v>
      </c>
      <c r="H21" s="64">
        <f t="shared" si="30"/>
        <v>14892.82</v>
      </c>
      <c r="I21" s="64">
        <f t="shared" ref="I21:N21" si="31">I22</f>
        <v>3000</v>
      </c>
      <c r="J21" s="64">
        <f t="shared" ref="J21:L21" si="32">J22</f>
        <v>0</v>
      </c>
      <c r="K21" s="64">
        <f t="shared" ref="K21:M21" si="33">K22</f>
        <v>3000</v>
      </c>
      <c r="L21" s="64">
        <f t="shared" si="32"/>
        <v>0</v>
      </c>
      <c r="M21" s="64">
        <f t="shared" si="33"/>
        <v>3000</v>
      </c>
      <c r="N21" s="64">
        <f t="shared" si="31"/>
        <v>5000</v>
      </c>
      <c r="O21" s="64">
        <f t="shared" ref="O21:Q21" si="34">O22</f>
        <v>0</v>
      </c>
      <c r="P21" s="64">
        <f t="shared" ref="P21:R21" si="35">P22</f>
        <v>5000</v>
      </c>
      <c r="Q21" s="64">
        <f t="shared" si="34"/>
        <v>0</v>
      </c>
      <c r="R21" s="64">
        <f t="shared" si="35"/>
        <v>5000</v>
      </c>
    </row>
    <row r="22" spans="1:18" ht="31.5" outlineLevel="7" x14ac:dyDescent="0.2">
      <c r="A22" s="63" t="s">
        <v>438</v>
      </c>
      <c r="B22" s="63" t="s">
        <v>41</v>
      </c>
      <c r="C22" s="81" t="s">
        <v>310</v>
      </c>
      <c r="D22" s="3">
        <v>18000</v>
      </c>
      <c r="E22" s="3">
        <v>-3707.18</v>
      </c>
      <c r="F22" s="3">
        <f>SUM(D22:E22)</f>
        <v>14292.82</v>
      </c>
      <c r="G22" s="3">
        <v>600</v>
      </c>
      <c r="H22" s="3">
        <f>SUM(F22:G22)</f>
        <v>14892.82</v>
      </c>
      <c r="I22" s="69">
        <v>3000</v>
      </c>
      <c r="J22" s="3"/>
      <c r="K22" s="3">
        <f>SUM(I22:J22)</f>
        <v>3000</v>
      </c>
      <c r="L22" s="3"/>
      <c r="M22" s="3">
        <f>SUM(K22:L22)</f>
        <v>3000</v>
      </c>
      <c r="N22" s="69">
        <v>5000</v>
      </c>
      <c r="O22" s="3"/>
      <c r="P22" s="3">
        <f>SUM(N22:O22)</f>
        <v>5000</v>
      </c>
      <c r="Q22" s="3"/>
      <c r="R22" s="3">
        <f>SUM(P22:Q22)</f>
        <v>5000</v>
      </c>
    </row>
    <row r="23" spans="1:18" ht="31.5" hidden="1" outlineLevel="7" x14ac:dyDescent="0.2">
      <c r="A23" s="210" t="s">
        <v>461</v>
      </c>
      <c r="B23" s="210"/>
      <c r="C23" s="61" t="s">
        <v>465</v>
      </c>
      <c r="D23" s="64">
        <f>D24</f>
        <v>36372.1</v>
      </c>
      <c r="E23" s="64">
        <f t="shared" ref="E23:H23" si="36">E24</f>
        <v>0</v>
      </c>
      <c r="F23" s="64">
        <f t="shared" si="36"/>
        <v>36372.1</v>
      </c>
      <c r="G23" s="64">
        <f t="shared" si="36"/>
        <v>0</v>
      </c>
      <c r="H23" s="64">
        <f t="shared" si="36"/>
        <v>36372.1</v>
      </c>
      <c r="I23" s="64"/>
      <c r="J23" s="64">
        <f t="shared" ref="J23:L23" si="37">J24</f>
        <v>0</v>
      </c>
      <c r="K23" s="64"/>
      <c r="L23" s="64">
        <f t="shared" si="37"/>
        <v>0</v>
      </c>
      <c r="M23" s="64"/>
      <c r="N23" s="64"/>
      <c r="O23" s="64">
        <f t="shared" ref="O23:Q23" si="38">O24</f>
        <v>0</v>
      </c>
      <c r="P23" s="64"/>
      <c r="Q23" s="64">
        <f t="shared" si="38"/>
        <v>0</v>
      </c>
      <c r="R23" s="64"/>
    </row>
    <row r="24" spans="1:18" ht="31.5" hidden="1" outlineLevel="7" x14ac:dyDescent="0.2">
      <c r="A24" s="59" t="s">
        <v>461</v>
      </c>
      <c r="B24" s="59" t="s">
        <v>41</v>
      </c>
      <c r="C24" s="82" t="s">
        <v>42</v>
      </c>
      <c r="D24" s="3">
        <v>36372.1</v>
      </c>
      <c r="E24" s="3"/>
      <c r="F24" s="3">
        <f>SUM(D24:E24)</f>
        <v>36372.1</v>
      </c>
      <c r="G24" s="3"/>
      <c r="H24" s="3">
        <f>SUM(F24:G24)</f>
        <v>36372.1</v>
      </c>
      <c r="I24" s="69"/>
      <c r="J24" s="3"/>
      <c r="K24" s="3"/>
      <c r="L24" s="3"/>
      <c r="M24" s="3"/>
      <c r="N24" s="69"/>
      <c r="O24" s="3"/>
      <c r="P24" s="3"/>
      <c r="Q24" s="3"/>
      <c r="R24" s="3"/>
    </row>
    <row r="25" spans="1:18" ht="32.25" hidden="1" customHeight="1" outlineLevel="7" x14ac:dyDescent="0.25">
      <c r="A25" s="210" t="s">
        <v>619</v>
      </c>
      <c r="B25" s="210"/>
      <c r="C25" s="83" t="s">
        <v>563</v>
      </c>
      <c r="D25" s="64"/>
      <c r="E25" s="64">
        <f t="shared" ref="E25:Q25" si="39">E26</f>
        <v>1113.5490400000001</v>
      </c>
      <c r="F25" s="64">
        <f t="shared" si="39"/>
        <v>1113.5490400000001</v>
      </c>
      <c r="G25" s="64">
        <f t="shared" si="39"/>
        <v>0</v>
      </c>
      <c r="H25" s="64">
        <f t="shared" si="39"/>
        <v>1113.5490400000001</v>
      </c>
      <c r="I25" s="64"/>
      <c r="J25" s="64">
        <f t="shared" si="39"/>
        <v>0</v>
      </c>
      <c r="K25" s="64"/>
      <c r="L25" s="64">
        <f t="shared" si="39"/>
        <v>0</v>
      </c>
      <c r="M25" s="64"/>
      <c r="N25" s="64"/>
      <c r="O25" s="64">
        <f t="shared" si="39"/>
        <v>0</v>
      </c>
      <c r="P25" s="64"/>
      <c r="Q25" s="64">
        <f t="shared" si="39"/>
        <v>0</v>
      </c>
      <c r="R25" s="64"/>
    </row>
    <row r="26" spans="1:18" ht="31.5" hidden="1" outlineLevel="7" x14ac:dyDescent="0.25">
      <c r="A26" s="59" t="s">
        <v>619</v>
      </c>
      <c r="B26" s="59" t="s">
        <v>41</v>
      </c>
      <c r="C26" s="84" t="s">
        <v>42</v>
      </c>
      <c r="D26" s="64"/>
      <c r="E26" s="85">
        <v>1113.5490400000001</v>
      </c>
      <c r="F26" s="85">
        <f>SUM(D26:E26)</f>
        <v>1113.5490400000001</v>
      </c>
      <c r="G26" s="85"/>
      <c r="H26" s="85">
        <f>SUM(F26:G26)</f>
        <v>1113.5490400000001</v>
      </c>
      <c r="I26" s="69"/>
      <c r="J26" s="3"/>
      <c r="K26" s="3"/>
      <c r="L26" s="3"/>
      <c r="M26" s="3"/>
      <c r="N26" s="69"/>
      <c r="O26" s="3"/>
      <c r="P26" s="3"/>
      <c r="Q26" s="3"/>
      <c r="R26" s="3"/>
    </row>
    <row r="27" spans="1:18" ht="32.25" hidden="1" customHeight="1" outlineLevel="7" x14ac:dyDescent="0.25">
      <c r="A27" s="210" t="s">
        <v>619</v>
      </c>
      <c r="B27" s="210"/>
      <c r="C27" s="83" t="s">
        <v>626</v>
      </c>
      <c r="D27" s="64"/>
      <c r="E27" s="64">
        <f t="shared" ref="E27:Q27" si="40">E28</f>
        <v>3340.6470899999999</v>
      </c>
      <c r="F27" s="64">
        <f t="shared" si="40"/>
        <v>3340.6470899999999</v>
      </c>
      <c r="G27" s="64">
        <f t="shared" si="40"/>
        <v>0</v>
      </c>
      <c r="H27" s="64">
        <f t="shared" si="40"/>
        <v>3340.6470899999999</v>
      </c>
      <c r="I27" s="64"/>
      <c r="J27" s="64">
        <f t="shared" si="40"/>
        <v>0</v>
      </c>
      <c r="K27" s="64"/>
      <c r="L27" s="64">
        <f t="shared" si="40"/>
        <v>0</v>
      </c>
      <c r="M27" s="64"/>
      <c r="N27" s="64"/>
      <c r="O27" s="64">
        <f t="shared" si="40"/>
        <v>0</v>
      </c>
      <c r="P27" s="64"/>
      <c r="Q27" s="64">
        <f t="shared" si="40"/>
        <v>0</v>
      </c>
      <c r="R27" s="64"/>
    </row>
    <row r="28" spans="1:18" ht="31.5" hidden="1" outlineLevel="7" x14ac:dyDescent="0.25">
      <c r="A28" s="59" t="s">
        <v>619</v>
      </c>
      <c r="B28" s="59" t="s">
        <v>41</v>
      </c>
      <c r="C28" s="84" t="s">
        <v>42</v>
      </c>
      <c r="D28" s="64"/>
      <c r="E28" s="85">
        <v>3340.6470899999999</v>
      </c>
      <c r="F28" s="85">
        <f>SUM(D28:E28)</f>
        <v>3340.6470899999999</v>
      </c>
      <c r="G28" s="85"/>
      <c r="H28" s="85">
        <f>SUM(F28:G28)</f>
        <v>3340.6470899999999</v>
      </c>
      <c r="I28" s="69"/>
      <c r="J28" s="3"/>
      <c r="K28" s="3"/>
      <c r="L28" s="3"/>
      <c r="M28" s="3"/>
      <c r="N28" s="69"/>
      <c r="O28" s="3"/>
      <c r="P28" s="3"/>
      <c r="Q28" s="3"/>
      <c r="R28" s="3"/>
    </row>
    <row r="29" spans="1:18" ht="31.5" hidden="1" outlineLevel="7" x14ac:dyDescent="0.25">
      <c r="A29" s="62" t="s">
        <v>621</v>
      </c>
      <c r="B29" s="62" t="s">
        <v>329</v>
      </c>
      <c r="C29" s="4" t="s">
        <v>622</v>
      </c>
      <c r="D29" s="3"/>
      <c r="E29" s="64">
        <f t="shared" ref="E29:Q29" si="41">E30</f>
        <v>3707.18</v>
      </c>
      <c r="F29" s="64">
        <f t="shared" si="41"/>
        <v>3707.18</v>
      </c>
      <c r="G29" s="64">
        <f t="shared" si="41"/>
        <v>0</v>
      </c>
      <c r="H29" s="64">
        <f t="shared" si="41"/>
        <v>3707.18</v>
      </c>
      <c r="I29" s="64">
        <f t="shared" si="41"/>
        <v>0</v>
      </c>
      <c r="J29" s="64">
        <f t="shared" si="41"/>
        <v>0</v>
      </c>
      <c r="K29" s="64"/>
      <c r="L29" s="64">
        <f t="shared" si="41"/>
        <v>0</v>
      </c>
      <c r="M29" s="64"/>
      <c r="N29" s="64">
        <f t="shared" si="41"/>
        <v>0</v>
      </c>
      <c r="O29" s="64">
        <f t="shared" si="41"/>
        <v>0</v>
      </c>
      <c r="P29" s="64"/>
      <c r="Q29" s="64">
        <f t="shared" si="41"/>
        <v>0</v>
      </c>
      <c r="R29" s="64"/>
    </row>
    <row r="30" spans="1:18" ht="31.5" hidden="1" outlineLevel="7" x14ac:dyDescent="0.25">
      <c r="A30" s="63" t="s">
        <v>621</v>
      </c>
      <c r="B30" s="63" t="s">
        <v>41</v>
      </c>
      <c r="C30" s="5" t="s">
        <v>310</v>
      </c>
      <c r="D30" s="3"/>
      <c r="E30" s="3">
        <v>3707.18</v>
      </c>
      <c r="F30" s="3">
        <f>SUM(D30:E30)</f>
        <v>3707.18</v>
      </c>
      <c r="G30" s="3"/>
      <c r="H30" s="3">
        <f>SUM(F30:G30)</f>
        <v>3707.18</v>
      </c>
      <c r="I30" s="69"/>
      <c r="J30" s="3"/>
      <c r="K30" s="3"/>
      <c r="L30" s="3"/>
      <c r="M30" s="3"/>
      <c r="N30" s="69"/>
      <c r="O30" s="3"/>
      <c r="P30" s="3"/>
      <c r="Q30" s="3"/>
      <c r="R30" s="3"/>
    </row>
    <row r="31" spans="1:18" ht="31.5" hidden="1" outlineLevel="7" x14ac:dyDescent="0.2">
      <c r="A31" s="62" t="s">
        <v>528</v>
      </c>
      <c r="B31" s="62"/>
      <c r="C31" s="2" t="s">
        <v>529</v>
      </c>
      <c r="D31" s="66">
        <f>D32</f>
        <v>1050</v>
      </c>
      <c r="E31" s="66">
        <f t="shared" ref="E31:H31" si="42">E32</f>
        <v>0</v>
      </c>
      <c r="F31" s="66">
        <f t="shared" si="42"/>
        <v>1050</v>
      </c>
      <c r="G31" s="66">
        <f t="shared" si="42"/>
        <v>0</v>
      </c>
      <c r="H31" s="66">
        <f t="shared" si="42"/>
        <v>1050</v>
      </c>
      <c r="I31" s="66"/>
      <c r="J31" s="66">
        <f t="shared" ref="J31:L31" si="43">J32</f>
        <v>0</v>
      </c>
      <c r="K31" s="66"/>
      <c r="L31" s="66">
        <f t="shared" si="43"/>
        <v>0</v>
      </c>
      <c r="M31" s="66"/>
      <c r="N31" s="66"/>
      <c r="O31" s="66">
        <f t="shared" ref="O31:Q31" si="44">O32</f>
        <v>0</v>
      </c>
      <c r="P31" s="66"/>
      <c r="Q31" s="66">
        <f t="shared" si="44"/>
        <v>0</v>
      </c>
      <c r="R31" s="66"/>
    </row>
    <row r="32" spans="1:18" ht="31.5" hidden="1" outlineLevel="7" x14ac:dyDescent="0.2">
      <c r="A32" s="63" t="s">
        <v>528</v>
      </c>
      <c r="B32" s="63" t="s">
        <v>41</v>
      </c>
      <c r="C32" s="80" t="s">
        <v>42</v>
      </c>
      <c r="D32" s="3">
        <v>1050</v>
      </c>
      <c r="E32" s="3"/>
      <c r="F32" s="3">
        <f>SUM(D32:E32)</f>
        <v>1050</v>
      </c>
      <c r="G32" s="3"/>
      <c r="H32" s="3">
        <f>SUM(F32:G32)</f>
        <v>1050</v>
      </c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ht="30" customHeight="1" outlineLevel="7" x14ac:dyDescent="0.2">
      <c r="A33" s="62" t="s">
        <v>219</v>
      </c>
      <c r="B33" s="62"/>
      <c r="C33" s="2" t="s">
        <v>220</v>
      </c>
      <c r="D33" s="66">
        <f t="shared" ref="D33:P33" si="45">D34+D38+D40</f>
        <v>579.70000000000005</v>
      </c>
      <c r="E33" s="66">
        <f t="shared" ref="E33:F33" si="46">E34+E38+E40</f>
        <v>0</v>
      </c>
      <c r="F33" s="66">
        <f t="shared" si="46"/>
        <v>579.70000000000005</v>
      </c>
      <c r="G33" s="66">
        <f t="shared" ref="G33:H33" si="47">G34+G38+G40</f>
        <v>10</v>
      </c>
      <c r="H33" s="66">
        <f t="shared" si="47"/>
        <v>589.70000000000005</v>
      </c>
      <c r="I33" s="66">
        <f t="shared" si="45"/>
        <v>579.70000000000005</v>
      </c>
      <c r="J33" s="66">
        <f t="shared" si="45"/>
        <v>0</v>
      </c>
      <c r="K33" s="66">
        <f t="shared" si="45"/>
        <v>579.70000000000005</v>
      </c>
      <c r="L33" s="66">
        <f t="shared" ref="L33:M33" si="48">L34+L38+L40</f>
        <v>0</v>
      </c>
      <c r="M33" s="66">
        <f t="shared" si="48"/>
        <v>579.70000000000005</v>
      </c>
      <c r="N33" s="66">
        <f t="shared" si="45"/>
        <v>579.70000000000005</v>
      </c>
      <c r="O33" s="66">
        <f t="shared" si="45"/>
        <v>0</v>
      </c>
      <c r="P33" s="66">
        <f t="shared" si="45"/>
        <v>579.70000000000005</v>
      </c>
      <c r="Q33" s="66">
        <f t="shared" ref="Q33:R33" si="49">Q34+Q38+Q40</f>
        <v>0</v>
      </c>
      <c r="R33" s="66">
        <f t="shared" si="49"/>
        <v>579.70000000000005</v>
      </c>
    </row>
    <row r="34" spans="1:18" ht="31.5" hidden="1" outlineLevel="7" x14ac:dyDescent="0.2">
      <c r="A34" s="62" t="s">
        <v>228</v>
      </c>
      <c r="B34" s="62"/>
      <c r="C34" s="2" t="s">
        <v>473</v>
      </c>
      <c r="D34" s="66">
        <f>D35+D36+D37</f>
        <v>407.4</v>
      </c>
      <c r="E34" s="66">
        <f t="shared" ref="E34:F34" si="50">E35+E36+E37</f>
        <v>0</v>
      </c>
      <c r="F34" s="66">
        <f t="shared" si="50"/>
        <v>407.4</v>
      </c>
      <c r="G34" s="66">
        <f t="shared" ref="G34:H34" si="51">G35+G36+G37</f>
        <v>0</v>
      </c>
      <c r="H34" s="66">
        <f t="shared" si="51"/>
        <v>407.4</v>
      </c>
      <c r="I34" s="66">
        <f t="shared" ref="I34:N34" si="52">I35+I36+I37</f>
        <v>407.4</v>
      </c>
      <c r="J34" s="66">
        <f t="shared" ref="J34:L34" si="53">J35+J36+J37</f>
        <v>0</v>
      </c>
      <c r="K34" s="66">
        <f t="shared" ref="K34:M34" si="54">K35+K36+K37</f>
        <v>407.4</v>
      </c>
      <c r="L34" s="66">
        <f t="shared" si="53"/>
        <v>0</v>
      </c>
      <c r="M34" s="66">
        <f t="shared" si="54"/>
        <v>407.4</v>
      </c>
      <c r="N34" s="66">
        <f t="shared" si="52"/>
        <v>407.4</v>
      </c>
      <c r="O34" s="66">
        <f t="shared" ref="O34:R34" si="55">O35+O36+O37</f>
        <v>0</v>
      </c>
      <c r="P34" s="66">
        <f t="shared" ref="P34" si="56">P35+P36+P37</f>
        <v>407.4</v>
      </c>
      <c r="Q34" s="66">
        <f t="shared" si="55"/>
        <v>0</v>
      </c>
      <c r="R34" s="66">
        <f t="shared" si="55"/>
        <v>407.4</v>
      </c>
    </row>
    <row r="35" spans="1:18" ht="31.5" hidden="1" outlineLevel="4" x14ac:dyDescent="0.2">
      <c r="A35" s="63" t="s">
        <v>228</v>
      </c>
      <c r="B35" s="63" t="s">
        <v>6</v>
      </c>
      <c r="C35" s="80" t="s">
        <v>7</v>
      </c>
      <c r="D35" s="3">
        <v>71.099999999999994</v>
      </c>
      <c r="E35" s="3"/>
      <c r="F35" s="3">
        <f t="shared" ref="F35:F37" si="57">SUM(D35:E35)</f>
        <v>71.099999999999994</v>
      </c>
      <c r="G35" s="3"/>
      <c r="H35" s="3">
        <f t="shared" ref="H35:H37" si="58">SUM(F35:G35)</f>
        <v>71.099999999999994</v>
      </c>
      <c r="I35" s="69">
        <v>71.099999999999994</v>
      </c>
      <c r="J35" s="3"/>
      <c r="K35" s="3">
        <f t="shared" ref="K35:K37" si="59">SUM(I35:J35)</f>
        <v>71.099999999999994</v>
      </c>
      <c r="L35" s="3"/>
      <c r="M35" s="3">
        <f t="shared" ref="M35:M37" si="60">SUM(K35:L35)</f>
        <v>71.099999999999994</v>
      </c>
      <c r="N35" s="69">
        <v>71.099999999999994</v>
      </c>
      <c r="O35" s="3"/>
      <c r="P35" s="3">
        <f t="shared" ref="P35:P37" si="61">SUM(N35:O35)</f>
        <v>71.099999999999994</v>
      </c>
      <c r="Q35" s="3"/>
      <c r="R35" s="3">
        <f t="shared" ref="R35:R37" si="62">SUM(P35:Q35)</f>
        <v>71.099999999999994</v>
      </c>
    </row>
    <row r="36" spans="1:18" hidden="1" outlineLevel="5" x14ac:dyDescent="0.2">
      <c r="A36" s="63" t="s">
        <v>228</v>
      </c>
      <c r="B36" s="63" t="s">
        <v>18</v>
      </c>
      <c r="C36" s="80" t="s">
        <v>19</v>
      </c>
      <c r="D36" s="3">
        <v>62.4</v>
      </c>
      <c r="E36" s="3"/>
      <c r="F36" s="3">
        <f t="shared" si="57"/>
        <v>62.4</v>
      </c>
      <c r="G36" s="3"/>
      <c r="H36" s="3">
        <f t="shared" si="58"/>
        <v>62.4</v>
      </c>
      <c r="I36" s="69">
        <v>62.4</v>
      </c>
      <c r="J36" s="3"/>
      <c r="K36" s="3">
        <f t="shared" si="59"/>
        <v>62.4</v>
      </c>
      <c r="L36" s="3"/>
      <c r="M36" s="3">
        <f t="shared" si="60"/>
        <v>62.4</v>
      </c>
      <c r="N36" s="69">
        <v>62.4</v>
      </c>
      <c r="O36" s="3"/>
      <c r="P36" s="3">
        <f t="shared" si="61"/>
        <v>62.4</v>
      </c>
      <c r="Q36" s="3"/>
      <c r="R36" s="3">
        <f t="shared" si="62"/>
        <v>62.4</v>
      </c>
    </row>
    <row r="37" spans="1:18" ht="31.5" hidden="1" outlineLevel="7" x14ac:dyDescent="0.2">
      <c r="A37" s="63" t="s">
        <v>228</v>
      </c>
      <c r="B37" s="63" t="s">
        <v>41</v>
      </c>
      <c r="C37" s="80" t="s">
        <v>42</v>
      </c>
      <c r="D37" s="3">
        <v>273.89999999999998</v>
      </c>
      <c r="E37" s="3"/>
      <c r="F37" s="3">
        <f t="shared" si="57"/>
        <v>273.89999999999998</v>
      </c>
      <c r="G37" s="3"/>
      <c r="H37" s="3">
        <f t="shared" si="58"/>
        <v>273.89999999999998</v>
      </c>
      <c r="I37" s="69">
        <v>273.89999999999998</v>
      </c>
      <c r="J37" s="3"/>
      <c r="K37" s="3">
        <f t="shared" si="59"/>
        <v>273.89999999999998</v>
      </c>
      <c r="L37" s="3"/>
      <c r="M37" s="3">
        <f t="shared" si="60"/>
        <v>273.89999999999998</v>
      </c>
      <c r="N37" s="69">
        <v>273.89999999999998</v>
      </c>
      <c r="O37" s="3"/>
      <c r="P37" s="3">
        <f t="shared" si="61"/>
        <v>273.89999999999998</v>
      </c>
      <c r="Q37" s="3"/>
      <c r="R37" s="3">
        <f t="shared" si="62"/>
        <v>273.89999999999998</v>
      </c>
    </row>
    <row r="38" spans="1:18" ht="31.5" hidden="1" outlineLevel="7" x14ac:dyDescent="0.2">
      <c r="A38" s="62" t="s">
        <v>229</v>
      </c>
      <c r="B38" s="62"/>
      <c r="C38" s="2" t="s">
        <v>230</v>
      </c>
      <c r="D38" s="66">
        <f>D39</f>
        <v>97.3</v>
      </c>
      <c r="E38" s="66">
        <f t="shared" ref="E38:H38" si="63">E39</f>
        <v>0</v>
      </c>
      <c r="F38" s="66">
        <f t="shared" si="63"/>
        <v>97.3</v>
      </c>
      <c r="G38" s="66">
        <f t="shared" si="63"/>
        <v>0</v>
      </c>
      <c r="H38" s="66">
        <f t="shared" si="63"/>
        <v>97.3</v>
      </c>
      <c r="I38" s="66">
        <f t="shared" ref="I38:N38" si="64">I39</f>
        <v>97.3</v>
      </c>
      <c r="J38" s="66">
        <f t="shared" ref="J38:L38" si="65">J39</f>
        <v>0</v>
      </c>
      <c r="K38" s="66">
        <f t="shared" ref="K38:M38" si="66">K39</f>
        <v>97.3</v>
      </c>
      <c r="L38" s="66">
        <f t="shared" si="65"/>
        <v>0</v>
      </c>
      <c r="M38" s="66">
        <f t="shared" si="66"/>
        <v>97.3</v>
      </c>
      <c r="N38" s="66">
        <f t="shared" si="64"/>
        <v>97.3</v>
      </c>
      <c r="O38" s="66">
        <f t="shared" ref="O38:Q38" si="67">O39</f>
        <v>0</v>
      </c>
      <c r="P38" s="66">
        <f t="shared" ref="P38:R38" si="68">P39</f>
        <v>97.3</v>
      </c>
      <c r="Q38" s="66">
        <f t="shared" si="67"/>
        <v>0</v>
      </c>
      <c r="R38" s="66">
        <f t="shared" si="68"/>
        <v>97.3</v>
      </c>
    </row>
    <row r="39" spans="1:18" ht="31.5" hidden="1" outlineLevel="7" x14ac:dyDescent="0.2">
      <c r="A39" s="63" t="s">
        <v>229</v>
      </c>
      <c r="B39" s="63" t="s">
        <v>41</v>
      </c>
      <c r="C39" s="80" t="s">
        <v>42</v>
      </c>
      <c r="D39" s="3">
        <v>97.3</v>
      </c>
      <c r="E39" s="3"/>
      <c r="F39" s="3">
        <f>SUM(D39:E39)</f>
        <v>97.3</v>
      </c>
      <c r="G39" s="3"/>
      <c r="H39" s="3">
        <f>SUM(F39:G39)</f>
        <v>97.3</v>
      </c>
      <c r="I39" s="3">
        <v>97.3</v>
      </c>
      <c r="J39" s="3"/>
      <c r="K39" s="3">
        <f>SUM(I39:J39)</f>
        <v>97.3</v>
      </c>
      <c r="L39" s="3"/>
      <c r="M39" s="3">
        <f>SUM(K39:L39)</f>
        <v>97.3</v>
      </c>
      <c r="N39" s="3">
        <v>97.3</v>
      </c>
      <c r="O39" s="3"/>
      <c r="P39" s="3">
        <f>SUM(N39:O39)</f>
        <v>97.3</v>
      </c>
      <c r="Q39" s="3"/>
      <c r="R39" s="3">
        <f>SUM(P39:Q39)</f>
        <v>97.3</v>
      </c>
    </row>
    <row r="40" spans="1:18" outlineLevel="5" collapsed="1" x14ac:dyDescent="0.2">
      <c r="A40" s="62" t="s">
        <v>231</v>
      </c>
      <c r="B40" s="62"/>
      <c r="C40" s="2" t="s">
        <v>232</v>
      </c>
      <c r="D40" s="66">
        <f>D41</f>
        <v>75</v>
      </c>
      <c r="E40" s="66">
        <f t="shared" ref="E40:H40" si="69">E41</f>
        <v>0</v>
      </c>
      <c r="F40" s="66">
        <f t="shared" si="69"/>
        <v>75</v>
      </c>
      <c r="G40" s="66">
        <f t="shared" si="69"/>
        <v>10</v>
      </c>
      <c r="H40" s="66">
        <f t="shared" si="69"/>
        <v>85</v>
      </c>
      <c r="I40" s="66">
        <f t="shared" ref="I40:N40" si="70">I41</f>
        <v>75</v>
      </c>
      <c r="J40" s="66">
        <f t="shared" ref="J40:L40" si="71">J41</f>
        <v>0</v>
      </c>
      <c r="K40" s="66">
        <f t="shared" ref="K40:M40" si="72">K41</f>
        <v>75</v>
      </c>
      <c r="L40" s="66">
        <f t="shared" si="71"/>
        <v>0</v>
      </c>
      <c r="M40" s="66">
        <f t="shared" si="72"/>
        <v>75</v>
      </c>
      <c r="N40" s="66">
        <f t="shared" si="70"/>
        <v>75</v>
      </c>
      <c r="O40" s="66">
        <f t="shared" ref="O40:Q40" si="73">O41</f>
        <v>0</v>
      </c>
      <c r="P40" s="66">
        <f t="shared" ref="P40:R40" si="74">P41</f>
        <v>75</v>
      </c>
      <c r="Q40" s="66">
        <f t="shared" si="73"/>
        <v>0</v>
      </c>
      <c r="R40" s="66">
        <f t="shared" si="74"/>
        <v>75</v>
      </c>
    </row>
    <row r="41" spans="1:18" outlineLevel="7" x14ac:dyDescent="0.2">
      <c r="A41" s="63" t="s">
        <v>231</v>
      </c>
      <c r="B41" s="63" t="s">
        <v>18</v>
      </c>
      <c r="C41" s="80" t="s">
        <v>19</v>
      </c>
      <c r="D41" s="3">
        <v>75</v>
      </c>
      <c r="E41" s="3"/>
      <c r="F41" s="3">
        <f>SUM(D41:E41)</f>
        <v>75</v>
      </c>
      <c r="G41" s="3">
        <v>10</v>
      </c>
      <c r="H41" s="3">
        <f>SUM(F41:G41)</f>
        <v>85</v>
      </c>
      <c r="I41" s="69">
        <v>75</v>
      </c>
      <c r="J41" s="3"/>
      <c r="K41" s="3">
        <f>SUM(I41:J41)</f>
        <v>75</v>
      </c>
      <c r="L41" s="3"/>
      <c r="M41" s="3">
        <f>SUM(K41:L41)</f>
        <v>75</v>
      </c>
      <c r="N41" s="69">
        <v>75</v>
      </c>
      <c r="O41" s="3"/>
      <c r="P41" s="3">
        <f>SUM(N41:O41)</f>
        <v>75</v>
      </c>
      <c r="Q41" s="3"/>
      <c r="R41" s="3">
        <f>SUM(P41:Q41)</f>
        <v>75</v>
      </c>
    </row>
    <row r="42" spans="1:18" ht="31.5" outlineLevel="7" x14ac:dyDescent="0.25">
      <c r="A42" s="62" t="s">
        <v>731</v>
      </c>
      <c r="B42" s="63"/>
      <c r="C42" s="4" t="s">
        <v>733</v>
      </c>
      <c r="D42" s="3"/>
      <c r="E42" s="3"/>
      <c r="F42" s="3"/>
      <c r="G42" s="66">
        <f>G43</f>
        <v>595</v>
      </c>
      <c r="H42" s="66">
        <f>H43</f>
        <v>595</v>
      </c>
      <c r="I42" s="69"/>
      <c r="J42" s="3"/>
      <c r="K42" s="3"/>
      <c r="L42" s="3"/>
      <c r="M42" s="3"/>
      <c r="N42" s="69"/>
      <c r="O42" s="3"/>
      <c r="P42" s="3"/>
      <c r="Q42" s="3"/>
      <c r="R42" s="3"/>
    </row>
    <row r="43" spans="1:18" ht="31.5" outlineLevel="7" x14ac:dyDescent="0.25">
      <c r="A43" s="62" t="s">
        <v>732</v>
      </c>
      <c r="B43" s="62" t="s">
        <v>329</v>
      </c>
      <c r="C43" s="4" t="s">
        <v>734</v>
      </c>
      <c r="D43" s="3"/>
      <c r="E43" s="3"/>
      <c r="F43" s="3"/>
      <c r="G43" s="66">
        <f>G44</f>
        <v>595</v>
      </c>
      <c r="H43" s="66">
        <f>H44</f>
        <v>595</v>
      </c>
      <c r="I43" s="69"/>
      <c r="J43" s="3"/>
      <c r="K43" s="3"/>
      <c r="L43" s="3"/>
      <c r="M43" s="3"/>
      <c r="N43" s="69"/>
      <c r="O43" s="3"/>
      <c r="P43" s="3"/>
      <c r="Q43" s="3"/>
      <c r="R43" s="3"/>
    </row>
    <row r="44" spans="1:18" ht="31.5" outlineLevel="7" x14ac:dyDescent="0.25">
      <c r="A44" s="63" t="s">
        <v>732</v>
      </c>
      <c r="B44" s="63" t="s">
        <v>41</v>
      </c>
      <c r="C44" s="143" t="s">
        <v>310</v>
      </c>
      <c r="D44" s="3"/>
      <c r="E44" s="3"/>
      <c r="F44" s="3"/>
      <c r="G44" s="3">
        <v>595</v>
      </c>
      <c r="H44" s="3">
        <f>SUM(F44:G44)</f>
        <v>595</v>
      </c>
      <c r="I44" s="69"/>
      <c r="J44" s="3"/>
      <c r="K44" s="3"/>
      <c r="L44" s="3"/>
      <c r="M44" s="3"/>
      <c r="N44" s="69"/>
      <c r="O44" s="3"/>
      <c r="P44" s="3"/>
      <c r="Q44" s="3"/>
      <c r="R44" s="3"/>
    </row>
    <row r="45" spans="1:18" ht="31.5" outlineLevel="7" x14ac:dyDescent="0.2">
      <c r="A45" s="210" t="s">
        <v>451</v>
      </c>
      <c r="B45" s="59"/>
      <c r="C45" s="61" t="s">
        <v>638</v>
      </c>
      <c r="D45" s="64">
        <f>D46+D48</f>
        <v>23400</v>
      </c>
      <c r="E45" s="64">
        <f t="shared" ref="E45:F45" si="75">E46+E48</f>
        <v>0</v>
      </c>
      <c r="F45" s="64">
        <f t="shared" si="75"/>
        <v>23400</v>
      </c>
      <c r="G45" s="64">
        <f t="shared" ref="G45:H45" si="76">G46+G48</f>
        <v>45.689300000000003</v>
      </c>
      <c r="H45" s="64">
        <f t="shared" si="76"/>
        <v>23445.689299999998</v>
      </c>
      <c r="I45" s="64"/>
      <c r="J45" s="64">
        <f t="shared" ref="J45:L45" si="77">J46+J48</f>
        <v>0</v>
      </c>
      <c r="K45" s="64"/>
      <c r="L45" s="64">
        <f t="shared" si="77"/>
        <v>0</v>
      </c>
      <c r="M45" s="64"/>
      <c r="N45" s="64"/>
      <c r="O45" s="64">
        <f t="shared" ref="O45:Q45" si="78">O46+O48</f>
        <v>0</v>
      </c>
      <c r="P45" s="64"/>
      <c r="Q45" s="64">
        <f t="shared" si="78"/>
        <v>0</v>
      </c>
      <c r="R45" s="64"/>
    </row>
    <row r="46" spans="1:18" ht="31.5" outlineLevel="7" x14ac:dyDescent="0.2">
      <c r="A46" s="210" t="s">
        <v>452</v>
      </c>
      <c r="B46" s="210"/>
      <c r="C46" s="61" t="s">
        <v>467</v>
      </c>
      <c r="D46" s="64">
        <f>D47</f>
        <v>2340</v>
      </c>
      <c r="E46" s="64">
        <f t="shared" ref="E46:H46" si="79">E47</f>
        <v>0</v>
      </c>
      <c r="F46" s="64">
        <f t="shared" si="79"/>
        <v>2340</v>
      </c>
      <c r="G46" s="64">
        <f t="shared" si="79"/>
        <v>45.689300000000003</v>
      </c>
      <c r="H46" s="64">
        <f t="shared" si="79"/>
        <v>2385.6893</v>
      </c>
      <c r="I46" s="64"/>
      <c r="J46" s="64">
        <f t="shared" ref="J46:L46" si="80">J47</f>
        <v>0</v>
      </c>
      <c r="K46" s="64"/>
      <c r="L46" s="64">
        <f t="shared" si="80"/>
        <v>0</v>
      </c>
      <c r="M46" s="64"/>
      <c r="N46" s="64"/>
      <c r="O46" s="64">
        <f t="shared" ref="O46:Q46" si="81">O47</f>
        <v>0</v>
      </c>
      <c r="P46" s="64"/>
      <c r="Q46" s="64">
        <f t="shared" si="81"/>
        <v>0</v>
      </c>
      <c r="R46" s="64"/>
    </row>
    <row r="47" spans="1:18" ht="31.5" outlineLevel="7" x14ac:dyDescent="0.2">
      <c r="A47" s="59" t="s">
        <v>452</v>
      </c>
      <c r="B47" s="59" t="s">
        <v>41</v>
      </c>
      <c r="C47" s="82" t="s">
        <v>42</v>
      </c>
      <c r="D47" s="3">
        <v>2340</v>
      </c>
      <c r="E47" s="3"/>
      <c r="F47" s="3">
        <f>SUM(D47:E47)</f>
        <v>2340</v>
      </c>
      <c r="G47" s="3">
        <v>45.689300000000003</v>
      </c>
      <c r="H47" s="3">
        <f>SUM(F47:G47)</f>
        <v>2385.6893</v>
      </c>
      <c r="I47" s="69"/>
      <c r="J47" s="3"/>
      <c r="K47" s="3"/>
      <c r="L47" s="3"/>
      <c r="M47" s="3"/>
      <c r="N47" s="69"/>
      <c r="O47" s="3"/>
      <c r="P47" s="3"/>
      <c r="Q47" s="3"/>
      <c r="R47" s="3"/>
    </row>
    <row r="48" spans="1:18" ht="31.5" hidden="1" outlineLevel="7" x14ac:dyDescent="0.2">
      <c r="A48" s="210" t="s">
        <v>452</v>
      </c>
      <c r="B48" s="210"/>
      <c r="C48" s="61" t="s">
        <v>525</v>
      </c>
      <c r="D48" s="64">
        <f>D49</f>
        <v>21060</v>
      </c>
      <c r="E48" s="64">
        <f t="shared" ref="E48:H48" si="82">E49</f>
        <v>0</v>
      </c>
      <c r="F48" s="64">
        <f t="shared" si="82"/>
        <v>21060</v>
      </c>
      <c r="G48" s="64">
        <f t="shared" si="82"/>
        <v>0</v>
      </c>
      <c r="H48" s="64">
        <f t="shared" si="82"/>
        <v>21060</v>
      </c>
      <c r="I48" s="64"/>
      <c r="J48" s="64">
        <f t="shared" ref="J48:L48" si="83">J49</f>
        <v>0</v>
      </c>
      <c r="K48" s="64"/>
      <c r="L48" s="64">
        <f t="shared" si="83"/>
        <v>0</v>
      </c>
      <c r="M48" s="64"/>
      <c r="N48" s="64"/>
      <c r="O48" s="64">
        <f t="shared" ref="O48:Q48" si="84">O49</f>
        <v>0</v>
      </c>
      <c r="P48" s="64"/>
      <c r="Q48" s="64">
        <f t="shared" si="84"/>
        <v>0</v>
      </c>
      <c r="R48" s="64"/>
    </row>
    <row r="49" spans="1:18" ht="31.5" hidden="1" outlineLevel="7" x14ac:dyDescent="0.2">
      <c r="A49" s="59" t="s">
        <v>452</v>
      </c>
      <c r="B49" s="59" t="s">
        <v>41</v>
      </c>
      <c r="C49" s="82" t="s">
        <v>42</v>
      </c>
      <c r="D49" s="3">
        <v>21060</v>
      </c>
      <c r="E49" s="3"/>
      <c r="F49" s="3">
        <f>SUM(D49:E49)</f>
        <v>21060</v>
      </c>
      <c r="G49" s="3"/>
      <c r="H49" s="3">
        <f>SUM(F49:G49)</f>
        <v>21060</v>
      </c>
      <c r="I49" s="69"/>
      <c r="J49" s="3"/>
      <c r="K49" s="3"/>
      <c r="L49" s="3"/>
      <c r="M49" s="3"/>
      <c r="N49" s="69"/>
      <c r="O49" s="3"/>
      <c r="P49" s="3"/>
      <c r="Q49" s="3"/>
      <c r="R49" s="3"/>
    </row>
    <row r="50" spans="1:18" ht="31.5" hidden="1" outlineLevel="7" x14ac:dyDescent="0.2">
      <c r="A50" s="62" t="s">
        <v>211</v>
      </c>
      <c r="B50" s="62"/>
      <c r="C50" s="2" t="s">
        <v>639</v>
      </c>
      <c r="D50" s="66">
        <f>D51+D63+D91</f>
        <v>2038252.4000000001</v>
      </c>
      <c r="E50" s="66">
        <f t="shared" ref="E50:F50" si="85">E51+E63+E91</f>
        <v>0</v>
      </c>
      <c r="F50" s="66">
        <f t="shared" si="85"/>
        <v>2038252.4000000001</v>
      </c>
      <c r="G50" s="66">
        <f t="shared" ref="G50:H50" si="86">G51+G63+G91</f>
        <v>0</v>
      </c>
      <c r="H50" s="66">
        <f t="shared" si="86"/>
        <v>2038252.4000000001</v>
      </c>
      <c r="I50" s="66">
        <f>I51+I63+I91</f>
        <v>2045452.8000000003</v>
      </c>
      <c r="J50" s="66">
        <f t="shared" ref="J50:L50" si="87">J51+J63+J91</f>
        <v>0</v>
      </c>
      <c r="K50" s="66">
        <f t="shared" ref="K50:M50" si="88">K51+K63+K91</f>
        <v>2045452.8000000003</v>
      </c>
      <c r="L50" s="66">
        <f t="shared" si="87"/>
        <v>0</v>
      </c>
      <c r="M50" s="66">
        <f t="shared" si="88"/>
        <v>2045452.8000000003</v>
      </c>
      <c r="N50" s="66">
        <f>N51+N63+N91</f>
        <v>2030852.1</v>
      </c>
      <c r="O50" s="66">
        <f t="shared" ref="O50:Q50" si="89">O51+O63+O91</f>
        <v>0</v>
      </c>
      <c r="P50" s="66">
        <f t="shared" ref="P50:R50" si="90">P51+P63+P91</f>
        <v>2030852.1</v>
      </c>
      <c r="Q50" s="66">
        <f t="shared" si="89"/>
        <v>0</v>
      </c>
      <c r="R50" s="66">
        <f t="shared" si="90"/>
        <v>2030852.1</v>
      </c>
    </row>
    <row r="51" spans="1:18" ht="31.5" hidden="1" outlineLevel="7" x14ac:dyDescent="0.2">
      <c r="A51" s="62" t="s">
        <v>212</v>
      </c>
      <c r="B51" s="62"/>
      <c r="C51" s="2" t="s">
        <v>26</v>
      </c>
      <c r="D51" s="66">
        <f>D52+D55+D57+D59+D61</f>
        <v>413652.30000000005</v>
      </c>
      <c r="E51" s="66">
        <f t="shared" ref="E51:F51" si="91">E52+E55+E57+E59+E61</f>
        <v>0</v>
      </c>
      <c r="F51" s="66">
        <f t="shared" si="91"/>
        <v>413652.30000000005</v>
      </c>
      <c r="G51" s="66">
        <f t="shared" ref="G51:H51" si="92">G52+G55+G57+G59+G61</f>
        <v>0</v>
      </c>
      <c r="H51" s="66">
        <f t="shared" si="92"/>
        <v>413652.30000000005</v>
      </c>
      <c r="I51" s="66">
        <f t="shared" ref="I51:N51" si="93">I52+I55+I57+I59+I61</f>
        <v>414905.4</v>
      </c>
      <c r="J51" s="66">
        <f t="shared" ref="J51:L51" si="94">J52+J55+J57+J59+J61</f>
        <v>0</v>
      </c>
      <c r="K51" s="66">
        <f t="shared" ref="K51:M51" si="95">K52+K55+K57+K59+K61</f>
        <v>414905.4</v>
      </c>
      <c r="L51" s="66">
        <f t="shared" si="94"/>
        <v>0</v>
      </c>
      <c r="M51" s="66">
        <f t="shared" si="95"/>
        <v>414905.4</v>
      </c>
      <c r="N51" s="66">
        <f t="shared" si="93"/>
        <v>414911.80000000005</v>
      </c>
      <c r="O51" s="66">
        <f t="shared" ref="O51:R51" si="96">O52+O55+O57+O59+O61</f>
        <v>0</v>
      </c>
      <c r="P51" s="66">
        <f t="shared" ref="P51" si="97">P52+P55+P57+P59+P61</f>
        <v>414911.80000000005</v>
      </c>
      <c r="Q51" s="66">
        <f t="shared" si="96"/>
        <v>0</v>
      </c>
      <c r="R51" s="66">
        <f t="shared" si="96"/>
        <v>414911.80000000005</v>
      </c>
    </row>
    <row r="52" spans="1:18" hidden="1" outlineLevel="3" x14ac:dyDescent="0.2">
      <c r="A52" s="62" t="s">
        <v>233</v>
      </c>
      <c r="B52" s="62"/>
      <c r="C52" s="2" t="s">
        <v>28</v>
      </c>
      <c r="D52" s="66">
        <f>D53+D54</f>
        <v>13793.8</v>
      </c>
      <c r="E52" s="66">
        <f t="shared" ref="E52:F52" si="98">E53+E54</f>
        <v>0</v>
      </c>
      <c r="F52" s="66">
        <f t="shared" si="98"/>
        <v>13793.8</v>
      </c>
      <c r="G52" s="66">
        <f t="shared" ref="G52:H52" si="99">G53+G54</f>
        <v>0</v>
      </c>
      <c r="H52" s="66">
        <f t="shared" si="99"/>
        <v>13793.8</v>
      </c>
      <c r="I52" s="66">
        <f t="shared" ref="I52:N52" si="100">I53+I54</f>
        <v>13793.8</v>
      </c>
      <c r="J52" s="66">
        <f t="shared" ref="J52:L52" si="101">J53+J54</f>
        <v>0</v>
      </c>
      <c r="K52" s="66">
        <f t="shared" ref="K52:M52" si="102">K53+K54</f>
        <v>13793.8</v>
      </c>
      <c r="L52" s="66">
        <f t="shared" si="101"/>
        <v>0</v>
      </c>
      <c r="M52" s="66">
        <f t="shared" si="102"/>
        <v>13793.8</v>
      </c>
      <c r="N52" s="66">
        <f t="shared" si="100"/>
        <v>13793.8</v>
      </c>
      <c r="O52" s="66">
        <f t="shared" ref="O52:R52" si="103">O53+O54</f>
        <v>0</v>
      </c>
      <c r="P52" s="66">
        <f t="shared" ref="P52" si="104">P53+P54</f>
        <v>13793.8</v>
      </c>
      <c r="Q52" s="66">
        <f t="shared" si="103"/>
        <v>0</v>
      </c>
      <c r="R52" s="66">
        <f t="shared" si="103"/>
        <v>13793.8</v>
      </c>
    </row>
    <row r="53" spans="1:18" ht="47.25" hidden="1" outlineLevel="4" x14ac:dyDescent="0.2">
      <c r="A53" s="63" t="s">
        <v>233</v>
      </c>
      <c r="B53" s="63" t="s">
        <v>3</v>
      </c>
      <c r="C53" s="80" t="s">
        <v>4</v>
      </c>
      <c r="D53" s="3">
        <v>13708.9</v>
      </c>
      <c r="E53" s="3"/>
      <c r="F53" s="3">
        <f t="shared" ref="F53:F54" si="105">SUM(D53:E53)</f>
        <v>13708.9</v>
      </c>
      <c r="G53" s="3"/>
      <c r="H53" s="3">
        <f t="shared" ref="H53:H54" si="106">SUM(F53:G53)</f>
        <v>13708.9</v>
      </c>
      <c r="I53" s="69">
        <v>13708.9</v>
      </c>
      <c r="J53" s="3"/>
      <c r="K53" s="3">
        <f t="shared" ref="K53:K54" si="107">SUM(I53:J53)</f>
        <v>13708.9</v>
      </c>
      <c r="L53" s="3"/>
      <c r="M53" s="3">
        <f t="shared" ref="M53:M54" si="108">SUM(K53:L53)</f>
        <v>13708.9</v>
      </c>
      <c r="N53" s="69">
        <v>13708.9</v>
      </c>
      <c r="O53" s="3"/>
      <c r="P53" s="3">
        <f t="shared" ref="P53:P54" si="109">SUM(N53:O53)</f>
        <v>13708.9</v>
      </c>
      <c r="Q53" s="3"/>
      <c r="R53" s="3">
        <f t="shared" ref="R53:R54" si="110">SUM(P53:Q53)</f>
        <v>13708.9</v>
      </c>
    </row>
    <row r="54" spans="1:18" ht="31.5" hidden="1" outlineLevel="5" x14ac:dyDescent="0.2">
      <c r="A54" s="63" t="s">
        <v>233</v>
      </c>
      <c r="B54" s="63" t="s">
        <v>6</v>
      </c>
      <c r="C54" s="80" t="s">
        <v>7</v>
      </c>
      <c r="D54" s="3">
        <v>84.9</v>
      </c>
      <c r="E54" s="3"/>
      <c r="F54" s="3">
        <f t="shared" si="105"/>
        <v>84.9</v>
      </c>
      <c r="G54" s="3"/>
      <c r="H54" s="3">
        <f t="shared" si="106"/>
        <v>84.9</v>
      </c>
      <c r="I54" s="69">
        <v>84.9</v>
      </c>
      <c r="J54" s="3"/>
      <c r="K54" s="3">
        <f t="shared" si="107"/>
        <v>84.9</v>
      </c>
      <c r="L54" s="3"/>
      <c r="M54" s="3">
        <f t="shared" si="108"/>
        <v>84.9</v>
      </c>
      <c r="N54" s="69">
        <v>84.9</v>
      </c>
      <c r="O54" s="3"/>
      <c r="P54" s="3">
        <f t="shared" si="109"/>
        <v>84.9</v>
      </c>
      <c r="Q54" s="3"/>
      <c r="R54" s="3">
        <f t="shared" si="110"/>
        <v>84.9</v>
      </c>
    </row>
    <row r="55" spans="1:18" ht="31.5" hidden="1" outlineLevel="7" x14ac:dyDescent="0.2">
      <c r="A55" s="62" t="s">
        <v>213</v>
      </c>
      <c r="B55" s="62"/>
      <c r="C55" s="2" t="s">
        <v>214</v>
      </c>
      <c r="D55" s="66">
        <f>D56</f>
        <v>147552.1</v>
      </c>
      <c r="E55" s="66">
        <f t="shared" ref="E55:H55" si="111">E56</f>
        <v>0</v>
      </c>
      <c r="F55" s="66">
        <f t="shared" si="111"/>
        <v>147552.1</v>
      </c>
      <c r="G55" s="66">
        <f t="shared" si="111"/>
        <v>0</v>
      </c>
      <c r="H55" s="66">
        <f t="shared" si="111"/>
        <v>147552.1</v>
      </c>
      <c r="I55" s="66">
        <f t="shared" ref="I55:N55" si="112">I56</f>
        <v>147552.1</v>
      </c>
      <c r="J55" s="66">
        <f t="shared" ref="J55:L55" si="113">J56</f>
        <v>0</v>
      </c>
      <c r="K55" s="66">
        <f t="shared" ref="K55:M55" si="114">K56</f>
        <v>147552.1</v>
      </c>
      <c r="L55" s="66">
        <f t="shared" si="113"/>
        <v>0</v>
      </c>
      <c r="M55" s="66">
        <f t="shared" si="114"/>
        <v>147552.1</v>
      </c>
      <c r="N55" s="66">
        <f t="shared" si="112"/>
        <v>147552.1</v>
      </c>
      <c r="O55" s="66">
        <f t="shared" ref="O55:Q55" si="115">O56</f>
        <v>0</v>
      </c>
      <c r="P55" s="66">
        <f t="shared" ref="P55:R55" si="116">P56</f>
        <v>147552.1</v>
      </c>
      <c r="Q55" s="66">
        <f t="shared" si="115"/>
        <v>0</v>
      </c>
      <c r="R55" s="66">
        <f t="shared" si="116"/>
        <v>147552.1</v>
      </c>
    </row>
    <row r="56" spans="1:18" ht="31.5" hidden="1" outlineLevel="7" x14ac:dyDescent="0.2">
      <c r="A56" s="63" t="s">
        <v>213</v>
      </c>
      <c r="B56" s="63" t="s">
        <v>41</v>
      </c>
      <c r="C56" s="80" t="s">
        <v>42</v>
      </c>
      <c r="D56" s="3">
        <v>147552.1</v>
      </c>
      <c r="E56" s="3"/>
      <c r="F56" s="3">
        <f>SUM(D56:E56)</f>
        <v>147552.1</v>
      </c>
      <c r="G56" s="3"/>
      <c r="H56" s="3">
        <f>SUM(F56:G56)</f>
        <v>147552.1</v>
      </c>
      <c r="I56" s="69">
        <v>147552.1</v>
      </c>
      <c r="J56" s="3"/>
      <c r="K56" s="3">
        <f>SUM(I56:J56)</f>
        <v>147552.1</v>
      </c>
      <c r="L56" s="3"/>
      <c r="M56" s="3">
        <f>SUM(K56:L56)</f>
        <v>147552.1</v>
      </c>
      <c r="N56" s="69">
        <v>147552.1</v>
      </c>
      <c r="O56" s="3"/>
      <c r="P56" s="3">
        <f>SUM(N56:O56)</f>
        <v>147552.1</v>
      </c>
      <c r="Q56" s="3"/>
      <c r="R56" s="3">
        <f>SUM(P56:Q56)</f>
        <v>147552.1</v>
      </c>
    </row>
    <row r="57" spans="1:18" hidden="1" outlineLevel="5" x14ac:dyDescent="0.2">
      <c r="A57" s="62" t="s">
        <v>221</v>
      </c>
      <c r="B57" s="62"/>
      <c r="C57" s="2" t="s">
        <v>222</v>
      </c>
      <c r="D57" s="66">
        <f>D58</f>
        <v>125613.5</v>
      </c>
      <c r="E57" s="66">
        <f t="shared" ref="E57:H57" si="117">E58</f>
        <v>0</v>
      </c>
      <c r="F57" s="66">
        <f t="shared" si="117"/>
        <v>125613.5</v>
      </c>
      <c r="G57" s="66">
        <f t="shared" si="117"/>
        <v>0</v>
      </c>
      <c r="H57" s="66">
        <f t="shared" si="117"/>
        <v>125613.5</v>
      </c>
      <c r="I57" s="66">
        <f t="shared" ref="I57:N57" si="118">I58</f>
        <v>126866.6</v>
      </c>
      <c r="J57" s="66">
        <f t="shared" ref="J57:L57" si="119">J58</f>
        <v>0</v>
      </c>
      <c r="K57" s="66">
        <f t="shared" ref="K57:M57" si="120">K58</f>
        <v>126866.6</v>
      </c>
      <c r="L57" s="66">
        <f t="shared" si="119"/>
        <v>0</v>
      </c>
      <c r="M57" s="66">
        <f t="shared" si="120"/>
        <v>126866.6</v>
      </c>
      <c r="N57" s="66">
        <f t="shared" si="118"/>
        <v>126873</v>
      </c>
      <c r="O57" s="66">
        <f t="shared" ref="O57:Q57" si="121">O58</f>
        <v>0</v>
      </c>
      <c r="P57" s="66">
        <f t="shared" ref="P57:R57" si="122">P58</f>
        <v>126873</v>
      </c>
      <c r="Q57" s="66">
        <f t="shared" si="121"/>
        <v>0</v>
      </c>
      <c r="R57" s="66">
        <f t="shared" si="122"/>
        <v>126873</v>
      </c>
    </row>
    <row r="58" spans="1:18" ht="31.5" hidden="1" outlineLevel="7" x14ac:dyDescent="0.2">
      <c r="A58" s="63" t="s">
        <v>221</v>
      </c>
      <c r="B58" s="63" t="s">
        <v>41</v>
      </c>
      <c r="C58" s="80" t="s">
        <v>42</v>
      </c>
      <c r="D58" s="3">
        <v>125613.5</v>
      </c>
      <c r="E58" s="3"/>
      <c r="F58" s="3">
        <f>SUM(D58:E58)</f>
        <v>125613.5</v>
      </c>
      <c r="G58" s="3"/>
      <c r="H58" s="3">
        <f>SUM(F58:G58)</f>
        <v>125613.5</v>
      </c>
      <c r="I58" s="69">
        <v>126866.6</v>
      </c>
      <c r="J58" s="3"/>
      <c r="K58" s="3">
        <f>SUM(I58:J58)</f>
        <v>126866.6</v>
      </c>
      <c r="L58" s="3"/>
      <c r="M58" s="3">
        <f>SUM(K58:L58)</f>
        <v>126866.6</v>
      </c>
      <c r="N58" s="69">
        <v>126873</v>
      </c>
      <c r="O58" s="3"/>
      <c r="P58" s="3">
        <f>SUM(N58:O58)</f>
        <v>126873</v>
      </c>
      <c r="Q58" s="3"/>
      <c r="R58" s="3">
        <f>SUM(P58:Q58)</f>
        <v>126873</v>
      </c>
    </row>
    <row r="59" spans="1:18" hidden="1" outlineLevel="5" x14ac:dyDescent="0.2">
      <c r="A59" s="62" t="s">
        <v>224</v>
      </c>
      <c r="B59" s="62"/>
      <c r="C59" s="2" t="s">
        <v>225</v>
      </c>
      <c r="D59" s="66">
        <f>D60</f>
        <v>113049.5</v>
      </c>
      <c r="E59" s="66">
        <f t="shared" ref="E59:H59" si="123">E60</f>
        <v>0</v>
      </c>
      <c r="F59" s="66">
        <f t="shared" si="123"/>
        <v>113049.5</v>
      </c>
      <c r="G59" s="66">
        <f t="shared" si="123"/>
        <v>0</v>
      </c>
      <c r="H59" s="66">
        <f t="shared" si="123"/>
        <v>113049.5</v>
      </c>
      <c r="I59" s="66">
        <f t="shared" ref="I59:N59" si="124">I60</f>
        <v>113049.5</v>
      </c>
      <c r="J59" s="66">
        <f t="shared" ref="J59:L59" si="125">J60</f>
        <v>0</v>
      </c>
      <c r="K59" s="66">
        <f t="shared" ref="K59:M59" si="126">K60</f>
        <v>113049.5</v>
      </c>
      <c r="L59" s="66">
        <f t="shared" si="125"/>
        <v>0</v>
      </c>
      <c r="M59" s="66">
        <f t="shared" si="126"/>
        <v>113049.5</v>
      </c>
      <c r="N59" s="66">
        <f t="shared" si="124"/>
        <v>113049.5</v>
      </c>
      <c r="O59" s="66">
        <f t="shared" ref="O59:Q59" si="127">O60</f>
        <v>0</v>
      </c>
      <c r="P59" s="66">
        <f t="shared" ref="P59:R59" si="128">P60</f>
        <v>113049.5</v>
      </c>
      <c r="Q59" s="66">
        <f t="shared" si="127"/>
        <v>0</v>
      </c>
      <c r="R59" s="66">
        <f t="shared" si="128"/>
        <v>113049.5</v>
      </c>
    </row>
    <row r="60" spans="1:18" ht="31.5" hidden="1" outlineLevel="7" x14ac:dyDescent="0.2">
      <c r="A60" s="63" t="s">
        <v>224</v>
      </c>
      <c r="B60" s="63" t="s">
        <v>41</v>
      </c>
      <c r="C60" s="80" t="s">
        <v>42</v>
      </c>
      <c r="D60" s="3">
        <v>113049.5</v>
      </c>
      <c r="E60" s="3"/>
      <c r="F60" s="3">
        <f>SUM(D60:E60)</f>
        <v>113049.5</v>
      </c>
      <c r="G60" s="3"/>
      <c r="H60" s="3">
        <f>SUM(F60:G60)</f>
        <v>113049.5</v>
      </c>
      <c r="I60" s="69">
        <v>113049.5</v>
      </c>
      <c r="J60" s="3"/>
      <c r="K60" s="3">
        <f>SUM(I60:J60)</f>
        <v>113049.5</v>
      </c>
      <c r="L60" s="3"/>
      <c r="M60" s="3">
        <f>SUM(K60:L60)</f>
        <v>113049.5</v>
      </c>
      <c r="N60" s="69">
        <v>113049.5</v>
      </c>
      <c r="O60" s="3"/>
      <c r="P60" s="3">
        <f>SUM(N60:O60)</f>
        <v>113049.5</v>
      </c>
      <c r="Q60" s="3"/>
      <c r="R60" s="3">
        <f>SUM(P60:Q60)</f>
        <v>113049.5</v>
      </c>
    </row>
    <row r="61" spans="1:18" hidden="1" outlineLevel="5" x14ac:dyDescent="0.2">
      <c r="A61" s="210" t="s">
        <v>234</v>
      </c>
      <c r="B61" s="210"/>
      <c r="C61" s="61" t="s">
        <v>163</v>
      </c>
      <c r="D61" s="64">
        <f>D62</f>
        <v>13643.4</v>
      </c>
      <c r="E61" s="64">
        <f t="shared" ref="E61:H61" si="129">E62</f>
        <v>0</v>
      </c>
      <c r="F61" s="64">
        <f t="shared" si="129"/>
        <v>13643.4</v>
      </c>
      <c r="G61" s="64">
        <f t="shared" si="129"/>
        <v>0</v>
      </c>
      <c r="H61" s="64">
        <f t="shared" si="129"/>
        <v>13643.4</v>
      </c>
      <c r="I61" s="64">
        <f t="shared" ref="I61:N61" si="130">I62</f>
        <v>13643.4</v>
      </c>
      <c r="J61" s="64">
        <f t="shared" ref="J61:L61" si="131">J62</f>
        <v>0</v>
      </c>
      <c r="K61" s="64">
        <f t="shared" ref="K61:M61" si="132">K62</f>
        <v>13643.4</v>
      </c>
      <c r="L61" s="64">
        <f t="shared" si="131"/>
        <v>0</v>
      </c>
      <c r="M61" s="64">
        <f t="shared" si="132"/>
        <v>13643.4</v>
      </c>
      <c r="N61" s="64">
        <f t="shared" si="130"/>
        <v>13643.4</v>
      </c>
      <c r="O61" s="64">
        <f t="shared" ref="O61:Q61" si="133">O62</f>
        <v>0</v>
      </c>
      <c r="P61" s="64">
        <f t="shared" ref="P61:R61" si="134">P62</f>
        <v>13643.4</v>
      </c>
      <c r="Q61" s="64">
        <f t="shared" si="133"/>
        <v>0</v>
      </c>
      <c r="R61" s="64">
        <f t="shared" si="134"/>
        <v>13643.4</v>
      </c>
    </row>
    <row r="62" spans="1:18" ht="31.5" hidden="1" outlineLevel="7" x14ac:dyDescent="0.2">
      <c r="A62" s="59" t="s">
        <v>234</v>
      </c>
      <c r="B62" s="59" t="s">
        <v>41</v>
      </c>
      <c r="C62" s="82" t="s">
        <v>42</v>
      </c>
      <c r="D62" s="3">
        <v>13643.4</v>
      </c>
      <c r="E62" s="3"/>
      <c r="F62" s="3">
        <f>SUM(D62:E62)</f>
        <v>13643.4</v>
      </c>
      <c r="G62" s="3"/>
      <c r="H62" s="3">
        <f>SUM(F62:G62)</f>
        <v>13643.4</v>
      </c>
      <c r="I62" s="69">
        <v>13643.4</v>
      </c>
      <c r="J62" s="3"/>
      <c r="K62" s="3">
        <f>SUM(I62:J62)</f>
        <v>13643.4</v>
      </c>
      <c r="L62" s="3"/>
      <c r="M62" s="3">
        <f>SUM(K62:L62)</f>
        <v>13643.4</v>
      </c>
      <c r="N62" s="69">
        <v>13643.4</v>
      </c>
      <c r="O62" s="3"/>
      <c r="P62" s="3">
        <f>SUM(N62:O62)</f>
        <v>13643.4</v>
      </c>
      <c r="Q62" s="3"/>
      <c r="R62" s="3">
        <f>SUM(P62:Q62)</f>
        <v>13643.4</v>
      </c>
    </row>
    <row r="63" spans="1:18" ht="31.5" hidden="1" outlineLevel="7" x14ac:dyDescent="0.2">
      <c r="A63" s="62" t="s">
        <v>215</v>
      </c>
      <c r="B63" s="62"/>
      <c r="C63" s="2" t="s">
        <v>216</v>
      </c>
      <c r="D63" s="66">
        <f>D64+D66+D70+D74+D80+D83+D85+D89+D68+D87</f>
        <v>1622981.8</v>
      </c>
      <c r="E63" s="66">
        <f t="shared" ref="E63:F63" si="135">E64+E66+E70+E74+E80+E83+E85+E89+E68+E87</f>
        <v>0</v>
      </c>
      <c r="F63" s="66">
        <f t="shared" si="135"/>
        <v>1622981.8</v>
      </c>
      <c r="G63" s="66">
        <f t="shared" ref="G63:H63" si="136">G64+G66+G70+G74+G80+G83+G85+G89+G68+G87</f>
        <v>0</v>
      </c>
      <c r="H63" s="66">
        <f t="shared" si="136"/>
        <v>1622981.8</v>
      </c>
      <c r="I63" s="66">
        <f t="shared" ref="I63:N63" si="137">I64+I66+I70+I74+I80+I83+I85+I89+I68+I87</f>
        <v>1628590.8</v>
      </c>
      <c r="J63" s="66">
        <f t="shared" ref="J63:L63" si="138">J64+J66+J70+J74+J80+J83+J85+J89+J68+J87</f>
        <v>0</v>
      </c>
      <c r="K63" s="66">
        <f t="shared" ref="K63:M63" si="139">K64+K66+K70+K74+K80+K83+K85+K89+K68+K87</f>
        <v>1628590.8</v>
      </c>
      <c r="L63" s="66">
        <f t="shared" si="138"/>
        <v>0</v>
      </c>
      <c r="M63" s="66">
        <f t="shared" si="139"/>
        <v>1628590.8</v>
      </c>
      <c r="N63" s="66">
        <f t="shared" si="137"/>
        <v>1613983.7</v>
      </c>
      <c r="O63" s="66">
        <f t="shared" ref="O63:R63" si="140">O64+O66+O70+O74+O80+O83+O85+O89+O68+O87</f>
        <v>0</v>
      </c>
      <c r="P63" s="66">
        <f t="shared" ref="P63" si="141">P64+P66+P70+P74+P80+P83+P85+P89+P68+P87</f>
        <v>1613983.7</v>
      </c>
      <c r="Q63" s="66">
        <f t="shared" si="140"/>
        <v>0</v>
      </c>
      <c r="R63" s="66">
        <f t="shared" si="140"/>
        <v>1613983.7</v>
      </c>
    </row>
    <row r="64" spans="1:18" ht="47.25" hidden="1" outlineLevel="4" x14ac:dyDescent="0.2">
      <c r="A64" s="62" t="s">
        <v>217</v>
      </c>
      <c r="B64" s="62"/>
      <c r="C64" s="2" t="s">
        <v>218</v>
      </c>
      <c r="D64" s="66">
        <f>D65</f>
        <v>21097.4</v>
      </c>
      <c r="E64" s="66">
        <f t="shared" ref="E64:H64" si="142">E65</f>
        <v>0</v>
      </c>
      <c r="F64" s="66">
        <f t="shared" si="142"/>
        <v>21097.4</v>
      </c>
      <c r="G64" s="66">
        <f t="shared" si="142"/>
        <v>0</v>
      </c>
      <c r="H64" s="66">
        <f t="shared" si="142"/>
        <v>21097.4</v>
      </c>
      <c r="I64" s="66">
        <f t="shared" ref="I64:N64" si="143">I65</f>
        <v>21097.4</v>
      </c>
      <c r="J64" s="66">
        <f t="shared" ref="J64:L64" si="144">J65</f>
        <v>0</v>
      </c>
      <c r="K64" s="66">
        <f t="shared" ref="K64:M64" si="145">K65</f>
        <v>21097.4</v>
      </c>
      <c r="L64" s="66">
        <f t="shared" si="144"/>
        <v>0</v>
      </c>
      <c r="M64" s="66">
        <f t="shared" si="145"/>
        <v>21097.4</v>
      </c>
      <c r="N64" s="66">
        <f t="shared" si="143"/>
        <v>21097.4</v>
      </c>
      <c r="O64" s="66">
        <f t="shared" ref="O64:Q64" si="146">O65</f>
        <v>0</v>
      </c>
      <c r="P64" s="66">
        <f t="shared" ref="P64:R64" si="147">P65</f>
        <v>21097.4</v>
      </c>
      <c r="Q64" s="66">
        <f t="shared" si="146"/>
        <v>0</v>
      </c>
      <c r="R64" s="66">
        <f t="shared" si="147"/>
        <v>21097.4</v>
      </c>
    </row>
    <row r="65" spans="1:18" ht="31.5" hidden="1" outlineLevel="4" x14ac:dyDescent="0.2">
      <c r="A65" s="63" t="s">
        <v>217</v>
      </c>
      <c r="B65" s="63" t="s">
        <v>41</v>
      </c>
      <c r="C65" s="80" t="s">
        <v>42</v>
      </c>
      <c r="D65" s="3">
        <f>6287.7+14809.7</f>
        <v>21097.4</v>
      </c>
      <c r="E65" s="3"/>
      <c r="F65" s="3">
        <f>SUM(D65:E65)</f>
        <v>21097.4</v>
      </c>
      <c r="G65" s="3"/>
      <c r="H65" s="3">
        <f>SUM(F65:G65)</f>
        <v>21097.4</v>
      </c>
      <c r="I65" s="69">
        <f>6287.7+14809.7</f>
        <v>21097.4</v>
      </c>
      <c r="J65" s="3"/>
      <c r="K65" s="3">
        <f>SUM(I65:J65)</f>
        <v>21097.4</v>
      </c>
      <c r="L65" s="3"/>
      <c r="M65" s="3">
        <f>SUM(K65:L65)</f>
        <v>21097.4</v>
      </c>
      <c r="N65" s="69">
        <f>6287.7+14809.7</f>
        <v>21097.4</v>
      </c>
      <c r="O65" s="3"/>
      <c r="P65" s="3">
        <f>SUM(N65:O65)</f>
        <v>21097.4</v>
      </c>
      <c r="Q65" s="3"/>
      <c r="R65" s="3">
        <f>SUM(P65:Q65)</f>
        <v>21097.4</v>
      </c>
    </row>
    <row r="66" spans="1:18" hidden="1" outlineLevel="5" x14ac:dyDescent="0.2">
      <c r="A66" s="62" t="s">
        <v>226</v>
      </c>
      <c r="B66" s="62"/>
      <c r="C66" s="2" t="s">
        <v>227</v>
      </c>
      <c r="D66" s="66">
        <f>D67</f>
        <v>4455</v>
      </c>
      <c r="E66" s="66">
        <f t="shared" ref="E66:H66" si="148">E67</f>
        <v>0</v>
      </c>
      <c r="F66" s="66">
        <f t="shared" si="148"/>
        <v>4455</v>
      </c>
      <c r="G66" s="66">
        <f t="shared" si="148"/>
        <v>0</v>
      </c>
      <c r="H66" s="66">
        <f t="shared" si="148"/>
        <v>4455</v>
      </c>
      <c r="I66" s="66">
        <f t="shared" ref="I66:N66" si="149">I67</f>
        <v>4455</v>
      </c>
      <c r="J66" s="66">
        <f t="shared" ref="J66:L66" si="150">J67</f>
        <v>0</v>
      </c>
      <c r="K66" s="66">
        <f t="shared" ref="K66:M66" si="151">K67</f>
        <v>4455</v>
      </c>
      <c r="L66" s="66">
        <f t="shared" si="150"/>
        <v>0</v>
      </c>
      <c r="M66" s="66">
        <f t="shared" si="151"/>
        <v>4455</v>
      </c>
      <c r="N66" s="66">
        <f t="shared" si="149"/>
        <v>4455</v>
      </c>
      <c r="O66" s="66">
        <f t="shared" ref="O66:Q66" si="152">O67</f>
        <v>0</v>
      </c>
      <c r="P66" s="66">
        <f t="shared" ref="P66:R66" si="153">P67</f>
        <v>4455</v>
      </c>
      <c r="Q66" s="66">
        <f t="shared" si="152"/>
        <v>0</v>
      </c>
      <c r="R66" s="66">
        <f t="shared" si="153"/>
        <v>4455</v>
      </c>
    </row>
    <row r="67" spans="1:18" ht="31.5" hidden="1" outlineLevel="7" x14ac:dyDescent="0.2">
      <c r="A67" s="63" t="s">
        <v>226</v>
      </c>
      <c r="B67" s="63" t="s">
        <v>41</v>
      </c>
      <c r="C67" s="80" t="s">
        <v>42</v>
      </c>
      <c r="D67" s="3">
        <v>4455</v>
      </c>
      <c r="E67" s="3"/>
      <c r="F67" s="3">
        <f>SUM(D67:E67)</f>
        <v>4455</v>
      </c>
      <c r="G67" s="3"/>
      <c r="H67" s="3">
        <f>SUM(F67:G67)</f>
        <v>4455</v>
      </c>
      <c r="I67" s="69">
        <v>4455</v>
      </c>
      <c r="J67" s="3"/>
      <c r="K67" s="3">
        <f>SUM(I67:J67)</f>
        <v>4455</v>
      </c>
      <c r="L67" s="3"/>
      <c r="M67" s="3">
        <f>SUM(K67:L67)</f>
        <v>4455</v>
      </c>
      <c r="N67" s="69">
        <v>4455</v>
      </c>
      <c r="O67" s="3"/>
      <c r="P67" s="3">
        <f>SUM(N67:O67)</f>
        <v>4455</v>
      </c>
      <c r="Q67" s="3"/>
      <c r="R67" s="3">
        <f>SUM(P67:Q67)</f>
        <v>4455</v>
      </c>
    </row>
    <row r="68" spans="1:18" ht="31.5" hidden="1" outlineLevel="7" x14ac:dyDescent="0.2">
      <c r="A68" s="62" t="s">
        <v>479</v>
      </c>
      <c r="B68" s="62"/>
      <c r="C68" s="2" t="s">
        <v>480</v>
      </c>
      <c r="D68" s="66">
        <f>D69</f>
        <v>100</v>
      </c>
      <c r="E68" s="66">
        <f t="shared" ref="E68:H68" si="154">E69</f>
        <v>0</v>
      </c>
      <c r="F68" s="66">
        <f t="shared" si="154"/>
        <v>100</v>
      </c>
      <c r="G68" s="66">
        <f t="shared" si="154"/>
        <v>0</v>
      </c>
      <c r="H68" s="66">
        <f t="shared" si="154"/>
        <v>100</v>
      </c>
      <c r="I68" s="66"/>
      <c r="J68" s="66">
        <f t="shared" ref="J68:L68" si="155">J69</f>
        <v>0</v>
      </c>
      <c r="K68" s="66"/>
      <c r="L68" s="66">
        <f t="shared" si="155"/>
        <v>0</v>
      </c>
      <c r="M68" s="66"/>
      <c r="N68" s="66"/>
      <c r="O68" s="66">
        <f t="shared" ref="O68:Q68" si="156">O69</f>
        <v>0</v>
      </c>
      <c r="P68" s="66"/>
      <c r="Q68" s="66">
        <f t="shared" si="156"/>
        <v>0</v>
      </c>
      <c r="R68" s="66"/>
    </row>
    <row r="69" spans="1:18" ht="31.5" hidden="1" outlineLevel="7" x14ac:dyDescent="0.2">
      <c r="A69" s="63" t="s">
        <v>479</v>
      </c>
      <c r="B69" s="63" t="s">
        <v>41</v>
      </c>
      <c r="C69" s="80" t="s">
        <v>42</v>
      </c>
      <c r="D69" s="3">
        <v>100</v>
      </c>
      <c r="E69" s="3"/>
      <c r="F69" s="3">
        <f>SUM(D69:E69)</f>
        <v>100</v>
      </c>
      <c r="G69" s="3"/>
      <c r="H69" s="3">
        <f>SUM(F69:G69)</f>
        <v>100</v>
      </c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hidden="1" outlineLevel="5" x14ac:dyDescent="0.2">
      <c r="A70" s="62" t="s">
        <v>541</v>
      </c>
      <c r="B70" s="62"/>
      <c r="C70" s="61" t="s">
        <v>542</v>
      </c>
      <c r="D70" s="64">
        <f>D71+D72+D73</f>
        <v>26692.6</v>
      </c>
      <c r="E70" s="64">
        <f t="shared" ref="E70:F70" si="157">E71+E72+E73</f>
        <v>0</v>
      </c>
      <c r="F70" s="64">
        <f t="shared" si="157"/>
        <v>26692.6</v>
      </c>
      <c r="G70" s="64">
        <f t="shared" ref="G70:H70" si="158">G71+G72+G73</f>
        <v>0</v>
      </c>
      <c r="H70" s="64">
        <f t="shared" si="158"/>
        <v>26692.6</v>
      </c>
      <c r="I70" s="64">
        <f t="shared" ref="I70:N70" si="159">I71+I72+I73</f>
        <v>26692.6</v>
      </c>
      <c r="J70" s="64">
        <f t="shared" ref="J70:L70" si="160">J71+J72+J73</f>
        <v>0</v>
      </c>
      <c r="K70" s="64">
        <f t="shared" ref="K70:M70" si="161">K71+K72+K73</f>
        <v>26692.6</v>
      </c>
      <c r="L70" s="64">
        <f t="shared" si="160"/>
        <v>0</v>
      </c>
      <c r="M70" s="64">
        <f t="shared" si="161"/>
        <v>26692.6</v>
      </c>
      <c r="N70" s="64">
        <f t="shared" si="159"/>
        <v>26692.6</v>
      </c>
      <c r="O70" s="64">
        <f t="shared" ref="O70:R70" si="162">O71+O72+O73</f>
        <v>0</v>
      </c>
      <c r="P70" s="64">
        <f t="shared" ref="P70" si="163">P71+P72+P73</f>
        <v>26692.6</v>
      </c>
      <c r="Q70" s="64">
        <f t="shared" si="162"/>
        <v>0</v>
      </c>
      <c r="R70" s="64">
        <f t="shared" si="162"/>
        <v>26692.6</v>
      </c>
    </row>
    <row r="71" spans="1:18" hidden="1" outlineLevel="5" x14ac:dyDescent="0.2">
      <c r="A71" s="63" t="s">
        <v>541</v>
      </c>
      <c r="B71" s="63" t="s">
        <v>18</v>
      </c>
      <c r="C71" s="82" t="s">
        <v>19</v>
      </c>
      <c r="D71" s="3">
        <v>210.7</v>
      </c>
      <c r="E71" s="3"/>
      <c r="F71" s="3">
        <f t="shared" ref="F71:F73" si="164">SUM(D71:E71)</f>
        <v>210.7</v>
      </c>
      <c r="G71" s="3"/>
      <c r="H71" s="3">
        <f t="shared" ref="H71:H73" si="165">SUM(F71:G71)</f>
        <v>210.7</v>
      </c>
      <c r="I71" s="3">
        <v>210.7</v>
      </c>
      <c r="J71" s="3"/>
      <c r="K71" s="3">
        <f t="shared" ref="K71:K73" si="166">SUM(I71:J71)</f>
        <v>210.7</v>
      </c>
      <c r="L71" s="3"/>
      <c r="M71" s="3">
        <f t="shared" ref="M71:M73" si="167">SUM(K71:L71)</f>
        <v>210.7</v>
      </c>
      <c r="N71" s="3">
        <v>210.7</v>
      </c>
      <c r="O71" s="3"/>
      <c r="P71" s="3">
        <f t="shared" ref="P71:P73" si="168">SUM(N71:O71)</f>
        <v>210.7</v>
      </c>
      <c r="Q71" s="3"/>
      <c r="R71" s="3">
        <f t="shared" ref="R71:R73" si="169">SUM(P71:Q71)</f>
        <v>210.7</v>
      </c>
    </row>
    <row r="72" spans="1:18" ht="31.5" hidden="1" outlineLevel="7" x14ac:dyDescent="0.2">
      <c r="A72" s="63" t="s">
        <v>541</v>
      </c>
      <c r="B72" s="63" t="s">
        <v>41</v>
      </c>
      <c r="C72" s="82" t="s">
        <v>42</v>
      </c>
      <c r="D72" s="3">
        <v>7903.1</v>
      </c>
      <c r="E72" s="3"/>
      <c r="F72" s="3">
        <f t="shared" si="164"/>
        <v>7903.1</v>
      </c>
      <c r="G72" s="3"/>
      <c r="H72" s="3">
        <f t="shared" si="165"/>
        <v>7903.1</v>
      </c>
      <c r="I72" s="3">
        <v>7903.1</v>
      </c>
      <c r="J72" s="3"/>
      <c r="K72" s="3">
        <f t="shared" si="166"/>
        <v>7903.1</v>
      </c>
      <c r="L72" s="3"/>
      <c r="M72" s="3">
        <f t="shared" si="167"/>
        <v>7903.1</v>
      </c>
      <c r="N72" s="3">
        <v>7903.1</v>
      </c>
      <c r="O72" s="3"/>
      <c r="P72" s="3">
        <f t="shared" si="168"/>
        <v>7903.1</v>
      </c>
      <c r="Q72" s="3"/>
      <c r="R72" s="3">
        <f t="shared" si="169"/>
        <v>7903.1</v>
      </c>
    </row>
    <row r="73" spans="1:18" hidden="1" outlineLevel="7" x14ac:dyDescent="0.2">
      <c r="A73" s="63" t="s">
        <v>541</v>
      </c>
      <c r="B73" s="63" t="s">
        <v>14</v>
      </c>
      <c r="C73" s="82" t="s">
        <v>15</v>
      </c>
      <c r="D73" s="3">
        <v>18578.8</v>
      </c>
      <c r="E73" s="3"/>
      <c r="F73" s="3">
        <f t="shared" si="164"/>
        <v>18578.8</v>
      </c>
      <c r="G73" s="3"/>
      <c r="H73" s="3">
        <f t="shared" si="165"/>
        <v>18578.8</v>
      </c>
      <c r="I73" s="3">
        <v>18578.8</v>
      </c>
      <c r="J73" s="3"/>
      <c r="K73" s="3">
        <f t="shared" si="166"/>
        <v>18578.8</v>
      </c>
      <c r="L73" s="3"/>
      <c r="M73" s="3">
        <f t="shared" si="167"/>
        <v>18578.8</v>
      </c>
      <c r="N73" s="3">
        <v>18578.8</v>
      </c>
      <c r="O73" s="3"/>
      <c r="P73" s="3">
        <f t="shared" si="168"/>
        <v>18578.8</v>
      </c>
      <c r="Q73" s="3"/>
      <c r="R73" s="3">
        <f t="shared" si="169"/>
        <v>18578.8</v>
      </c>
    </row>
    <row r="74" spans="1:18" ht="31.5" hidden="1" outlineLevel="7" x14ac:dyDescent="0.2">
      <c r="A74" s="62" t="s">
        <v>530</v>
      </c>
      <c r="B74" s="62"/>
      <c r="C74" s="2" t="s">
        <v>531</v>
      </c>
      <c r="D74" s="66">
        <f>D75+D76+D77+D78+D79</f>
        <v>1408551.5</v>
      </c>
      <c r="E74" s="66">
        <f t="shared" ref="E74:F74" si="170">E75+E76+E77+E78+E79</f>
        <v>0</v>
      </c>
      <c r="F74" s="66">
        <f t="shared" si="170"/>
        <v>1408551.5</v>
      </c>
      <c r="G74" s="66">
        <f t="shared" ref="G74:H74" si="171">G75+G76+G77+G78+G79</f>
        <v>0</v>
      </c>
      <c r="H74" s="66">
        <f t="shared" si="171"/>
        <v>1408551.5</v>
      </c>
      <c r="I74" s="66">
        <f t="shared" ref="I74:N74" si="172">I75+I76+I77+I78+I79</f>
        <v>1414183.9</v>
      </c>
      <c r="J74" s="66">
        <f t="shared" ref="J74:L74" si="173">J75+J76+J77+J78+J79</f>
        <v>0</v>
      </c>
      <c r="K74" s="66">
        <f t="shared" ref="K74:M74" si="174">K75+K76+K77+K78+K79</f>
        <v>1414183.9</v>
      </c>
      <c r="L74" s="66">
        <f t="shared" si="173"/>
        <v>0</v>
      </c>
      <c r="M74" s="66">
        <f t="shared" si="174"/>
        <v>1414183.9</v>
      </c>
      <c r="N74" s="66">
        <f t="shared" si="172"/>
        <v>1401983.8</v>
      </c>
      <c r="O74" s="66">
        <f t="shared" ref="O74:R74" si="175">O75+O76+O77+O78+O79</f>
        <v>0</v>
      </c>
      <c r="P74" s="66">
        <f t="shared" ref="P74" si="176">P75+P76+P77+P78+P79</f>
        <v>1401983.8</v>
      </c>
      <c r="Q74" s="66">
        <f t="shared" si="175"/>
        <v>0</v>
      </c>
      <c r="R74" s="66">
        <f t="shared" si="175"/>
        <v>1401983.8</v>
      </c>
    </row>
    <row r="75" spans="1:18" ht="47.25" hidden="1" outlineLevel="7" x14ac:dyDescent="0.2">
      <c r="A75" s="63" t="s">
        <v>530</v>
      </c>
      <c r="B75" s="63" t="s">
        <v>3</v>
      </c>
      <c r="C75" s="80" t="s">
        <v>4</v>
      </c>
      <c r="D75" s="8">
        <f>248.4+22889.2</f>
        <v>23137.600000000002</v>
      </c>
      <c r="E75" s="3"/>
      <c r="F75" s="3">
        <f t="shared" ref="F75:F79" si="177">SUM(D75:E75)</f>
        <v>23137.600000000002</v>
      </c>
      <c r="G75" s="3"/>
      <c r="H75" s="3">
        <f t="shared" ref="H75:H79" si="178">SUM(F75:G75)</f>
        <v>23137.600000000002</v>
      </c>
      <c r="I75" s="8">
        <f>253.4+22970.7</f>
        <v>23224.100000000002</v>
      </c>
      <c r="J75" s="3"/>
      <c r="K75" s="3">
        <f t="shared" ref="K75:K79" si="179">SUM(I75:J75)</f>
        <v>23224.100000000002</v>
      </c>
      <c r="L75" s="3"/>
      <c r="M75" s="3">
        <f t="shared" ref="M75:M79" si="180">SUM(K75:L75)</f>
        <v>23224.100000000002</v>
      </c>
      <c r="N75" s="8">
        <f>253.4+22760.5</f>
        <v>23013.9</v>
      </c>
      <c r="O75" s="3"/>
      <c r="P75" s="3">
        <f t="shared" ref="P75:P79" si="181">SUM(N75:O75)</f>
        <v>23013.9</v>
      </c>
      <c r="Q75" s="3"/>
      <c r="R75" s="3">
        <f t="shared" ref="R75:R79" si="182">SUM(P75:Q75)</f>
        <v>23013.9</v>
      </c>
    </row>
    <row r="76" spans="1:18" ht="31.5" hidden="1" outlineLevel="7" x14ac:dyDescent="0.2">
      <c r="A76" s="63" t="s">
        <v>530</v>
      </c>
      <c r="B76" s="63" t="s">
        <v>6</v>
      </c>
      <c r="C76" s="80" t="s">
        <v>7</v>
      </c>
      <c r="D76" s="8">
        <f>7.7+29.6</f>
        <v>37.300000000000004</v>
      </c>
      <c r="E76" s="3"/>
      <c r="F76" s="3">
        <f t="shared" si="177"/>
        <v>37.300000000000004</v>
      </c>
      <c r="G76" s="3"/>
      <c r="H76" s="3">
        <f t="shared" si="178"/>
        <v>37.300000000000004</v>
      </c>
      <c r="I76" s="8">
        <f>7.6+27.1</f>
        <v>34.700000000000003</v>
      </c>
      <c r="J76" s="3"/>
      <c r="K76" s="3">
        <f t="shared" si="179"/>
        <v>34.700000000000003</v>
      </c>
      <c r="L76" s="3"/>
      <c r="M76" s="3">
        <f t="shared" si="180"/>
        <v>34.700000000000003</v>
      </c>
      <c r="N76" s="8">
        <f>7.6+27.3</f>
        <v>34.9</v>
      </c>
      <c r="O76" s="3"/>
      <c r="P76" s="3">
        <f t="shared" si="181"/>
        <v>34.9</v>
      </c>
      <c r="Q76" s="3"/>
      <c r="R76" s="3">
        <f t="shared" si="182"/>
        <v>34.9</v>
      </c>
    </row>
    <row r="77" spans="1:18" hidden="1" outlineLevel="7" x14ac:dyDescent="0.2">
      <c r="A77" s="63" t="s">
        <v>530</v>
      </c>
      <c r="B77" s="63" t="s">
        <v>18</v>
      </c>
      <c r="C77" s="80" t="s">
        <v>19</v>
      </c>
      <c r="D77" s="3">
        <f>3155+420</f>
        <v>3575</v>
      </c>
      <c r="E77" s="3"/>
      <c r="F77" s="3">
        <f t="shared" si="177"/>
        <v>3575</v>
      </c>
      <c r="G77" s="3"/>
      <c r="H77" s="3">
        <f t="shared" si="178"/>
        <v>3575</v>
      </c>
      <c r="I77" s="3">
        <f>2655+400</f>
        <v>3055</v>
      </c>
      <c r="J77" s="3"/>
      <c r="K77" s="3">
        <f t="shared" si="179"/>
        <v>3055</v>
      </c>
      <c r="L77" s="3"/>
      <c r="M77" s="3">
        <f t="shared" si="180"/>
        <v>3055</v>
      </c>
      <c r="N77" s="3">
        <f>2855+400</f>
        <v>3255</v>
      </c>
      <c r="O77" s="3"/>
      <c r="P77" s="3">
        <f t="shared" si="181"/>
        <v>3255</v>
      </c>
      <c r="Q77" s="3"/>
      <c r="R77" s="3">
        <f t="shared" si="182"/>
        <v>3255</v>
      </c>
    </row>
    <row r="78" spans="1:18" ht="31.5" hidden="1" outlineLevel="7" x14ac:dyDescent="0.2">
      <c r="A78" s="63" t="s">
        <v>530</v>
      </c>
      <c r="B78" s="63" t="s">
        <v>41</v>
      </c>
      <c r="C78" s="80" t="s">
        <v>42</v>
      </c>
      <c r="D78" s="8">
        <v>1347660</v>
      </c>
      <c r="E78" s="3"/>
      <c r="F78" s="3">
        <f t="shared" si="177"/>
        <v>1347660</v>
      </c>
      <c r="G78" s="3"/>
      <c r="H78" s="3">
        <f t="shared" si="178"/>
        <v>1347660</v>
      </c>
      <c r="I78" s="8">
        <v>1353069.2999999998</v>
      </c>
      <c r="J78" s="3"/>
      <c r="K78" s="3">
        <f t="shared" si="179"/>
        <v>1353069.2999999998</v>
      </c>
      <c r="L78" s="3"/>
      <c r="M78" s="3">
        <f t="shared" si="180"/>
        <v>1353069.2999999998</v>
      </c>
      <c r="N78" s="8">
        <v>1340879.2</v>
      </c>
      <c r="O78" s="3"/>
      <c r="P78" s="3">
        <f t="shared" si="181"/>
        <v>1340879.2</v>
      </c>
      <c r="Q78" s="3"/>
      <c r="R78" s="3">
        <f t="shared" si="182"/>
        <v>1340879.2</v>
      </c>
    </row>
    <row r="79" spans="1:18" hidden="1" outlineLevel="7" x14ac:dyDescent="0.2">
      <c r="A79" s="63" t="s">
        <v>530</v>
      </c>
      <c r="B79" s="63" t="s">
        <v>14</v>
      </c>
      <c r="C79" s="80" t="s">
        <v>15</v>
      </c>
      <c r="D79" s="3">
        <v>34141.599999999999</v>
      </c>
      <c r="E79" s="3"/>
      <c r="F79" s="3">
        <f t="shared" si="177"/>
        <v>34141.599999999999</v>
      </c>
      <c r="G79" s="3"/>
      <c r="H79" s="3">
        <f t="shared" si="178"/>
        <v>34141.599999999999</v>
      </c>
      <c r="I79" s="3">
        <v>34800.800000000003</v>
      </c>
      <c r="J79" s="3"/>
      <c r="K79" s="3">
        <f t="shared" si="179"/>
        <v>34800.800000000003</v>
      </c>
      <c r="L79" s="3"/>
      <c r="M79" s="3">
        <f t="shared" si="180"/>
        <v>34800.800000000003</v>
      </c>
      <c r="N79" s="3">
        <v>34800.800000000003</v>
      </c>
      <c r="O79" s="3"/>
      <c r="P79" s="3">
        <f t="shared" si="181"/>
        <v>34800.800000000003</v>
      </c>
      <c r="Q79" s="3"/>
      <c r="R79" s="3">
        <f t="shared" si="182"/>
        <v>34800.800000000003</v>
      </c>
    </row>
    <row r="80" spans="1:18" ht="78.75" hidden="1" outlineLevel="7" x14ac:dyDescent="0.2">
      <c r="A80" s="210" t="s">
        <v>543</v>
      </c>
      <c r="B80" s="210"/>
      <c r="C80" s="86" t="s">
        <v>544</v>
      </c>
      <c r="D80" s="64">
        <f>D82+D81</f>
        <v>5529.6</v>
      </c>
      <c r="E80" s="64">
        <f t="shared" ref="E80:F80" si="183">E82+E81</f>
        <v>0</v>
      </c>
      <c r="F80" s="64">
        <f t="shared" si="183"/>
        <v>5529.6</v>
      </c>
      <c r="G80" s="64">
        <f t="shared" ref="G80:H80" si="184">G82+G81</f>
        <v>0</v>
      </c>
      <c r="H80" s="64">
        <f t="shared" si="184"/>
        <v>5529.6</v>
      </c>
      <c r="I80" s="64">
        <f t="shared" ref="I80:N80" si="185">I82+I81</f>
        <v>5529.6</v>
      </c>
      <c r="J80" s="64">
        <f t="shared" ref="J80:L80" si="186">J82+J81</f>
        <v>0</v>
      </c>
      <c r="K80" s="64">
        <f t="shared" ref="K80:M80" si="187">K82+K81</f>
        <v>5529.6</v>
      </c>
      <c r="L80" s="64">
        <f t="shared" si="186"/>
        <v>0</v>
      </c>
      <c r="M80" s="64">
        <f t="shared" si="187"/>
        <v>5529.6</v>
      </c>
      <c r="N80" s="64">
        <f t="shared" si="185"/>
        <v>5529.5999999999995</v>
      </c>
      <c r="O80" s="64">
        <f t="shared" ref="O80:R80" si="188">O82+O81</f>
        <v>0</v>
      </c>
      <c r="P80" s="64">
        <f t="shared" ref="P80" si="189">P82+P81</f>
        <v>5529.5999999999995</v>
      </c>
      <c r="Q80" s="64">
        <f t="shared" si="188"/>
        <v>0</v>
      </c>
      <c r="R80" s="64">
        <f t="shared" si="188"/>
        <v>5529.5999999999995</v>
      </c>
    </row>
    <row r="81" spans="1:18" ht="47.25" hidden="1" outlineLevel="7" x14ac:dyDescent="0.2">
      <c r="A81" s="59" t="s">
        <v>543</v>
      </c>
      <c r="B81" s="63" t="s">
        <v>3</v>
      </c>
      <c r="C81" s="80" t="s">
        <v>4</v>
      </c>
      <c r="D81" s="3">
        <v>81.700000000000728</v>
      </c>
      <c r="E81" s="3"/>
      <c r="F81" s="3">
        <f t="shared" ref="F81:F82" si="190">SUM(D81:E81)</f>
        <v>81.700000000000728</v>
      </c>
      <c r="G81" s="3"/>
      <c r="H81" s="3">
        <f t="shared" ref="H81:H82" si="191">SUM(F81:G81)</f>
        <v>81.700000000000728</v>
      </c>
      <c r="I81" s="3">
        <v>81.700000000000728</v>
      </c>
      <c r="J81" s="3"/>
      <c r="K81" s="3">
        <f t="shared" ref="K81:K82" si="192">SUM(I81:J81)</f>
        <v>81.700000000000728</v>
      </c>
      <c r="L81" s="3"/>
      <c r="M81" s="3">
        <f t="shared" ref="M81:M82" si="193">SUM(K81:L81)</f>
        <v>81.700000000000728</v>
      </c>
      <c r="N81" s="3">
        <v>81.7</v>
      </c>
      <c r="O81" s="3"/>
      <c r="P81" s="3">
        <f t="shared" ref="P81:P82" si="194">SUM(N81:O81)</f>
        <v>81.7</v>
      </c>
      <c r="Q81" s="3"/>
      <c r="R81" s="3">
        <f t="shared" ref="R81:R82" si="195">SUM(P81:Q81)</f>
        <v>81.7</v>
      </c>
    </row>
    <row r="82" spans="1:18" ht="31.5" hidden="1" outlineLevel="5" x14ac:dyDescent="0.2">
      <c r="A82" s="59" t="s">
        <v>543</v>
      </c>
      <c r="B82" s="59" t="s">
        <v>41</v>
      </c>
      <c r="C82" s="82" t="s">
        <v>42</v>
      </c>
      <c r="D82" s="3">
        <v>5447.9</v>
      </c>
      <c r="E82" s="3"/>
      <c r="F82" s="3">
        <f t="shared" si="190"/>
        <v>5447.9</v>
      </c>
      <c r="G82" s="3"/>
      <c r="H82" s="3">
        <f t="shared" si="191"/>
        <v>5447.9</v>
      </c>
      <c r="I82" s="3">
        <v>5447.9</v>
      </c>
      <c r="J82" s="3"/>
      <c r="K82" s="3">
        <f t="shared" si="192"/>
        <v>5447.9</v>
      </c>
      <c r="L82" s="3"/>
      <c r="M82" s="3">
        <f t="shared" si="193"/>
        <v>5447.9</v>
      </c>
      <c r="N82" s="3">
        <v>5447.9</v>
      </c>
      <c r="O82" s="3"/>
      <c r="P82" s="3">
        <f t="shared" si="194"/>
        <v>5447.9</v>
      </c>
      <c r="Q82" s="3"/>
      <c r="R82" s="3">
        <f t="shared" si="195"/>
        <v>5447.9</v>
      </c>
    </row>
    <row r="83" spans="1:18" ht="160.5" hidden="1" customHeight="1" outlineLevel="5" x14ac:dyDescent="0.2">
      <c r="A83" s="62" t="s">
        <v>223</v>
      </c>
      <c r="B83" s="62"/>
      <c r="C83" s="87" t="s">
        <v>312</v>
      </c>
      <c r="D83" s="66">
        <f>D84</f>
        <v>584.5</v>
      </c>
      <c r="E83" s="66">
        <f t="shared" ref="E83:H83" si="196">E84</f>
        <v>0</v>
      </c>
      <c r="F83" s="66">
        <f t="shared" si="196"/>
        <v>584.5</v>
      </c>
      <c r="G83" s="66">
        <f t="shared" si="196"/>
        <v>0</v>
      </c>
      <c r="H83" s="66">
        <f t="shared" si="196"/>
        <v>584.5</v>
      </c>
      <c r="I83" s="66">
        <f t="shared" ref="I83:N83" si="197">I84</f>
        <v>563.70000000000005</v>
      </c>
      <c r="J83" s="66">
        <f t="shared" ref="J83:L83" si="198">J84</f>
        <v>0</v>
      </c>
      <c r="K83" s="66">
        <f t="shared" ref="K83:M83" si="199">K84</f>
        <v>563.70000000000005</v>
      </c>
      <c r="L83" s="66">
        <f t="shared" si="198"/>
        <v>0</v>
      </c>
      <c r="M83" s="66">
        <f t="shared" si="199"/>
        <v>563.70000000000005</v>
      </c>
      <c r="N83" s="66">
        <f t="shared" si="197"/>
        <v>553.4</v>
      </c>
      <c r="O83" s="66">
        <f t="shared" ref="O83:Q83" si="200">O84</f>
        <v>0</v>
      </c>
      <c r="P83" s="66">
        <f t="shared" ref="P83:R83" si="201">P84</f>
        <v>553.4</v>
      </c>
      <c r="Q83" s="66">
        <f t="shared" si="200"/>
        <v>0</v>
      </c>
      <c r="R83" s="66">
        <f t="shared" si="201"/>
        <v>553.4</v>
      </c>
    </row>
    <row r="84" spans="1:18" ht="31.5" hidden="1" outlineLevel="7" x14ac:dyDescent="0.2">
      <c r="A84" s="63" t="s">
        <v>223</v>
      </c>
      <c r="B84" s="63" t="s">
        <v>41</v>
      </c>
      <c r="C84" s="80" t="s">
        <v>42</v>
      </c>
      <c r="D84" s="3">
        <v>584.5</v>
      </c>
      <c r="E84" s="3"/>
      <c r="F84" s="3">
        <f>SUM(D84:E84)</f>
        <v>584.5</v>
      </c>
      <c r="G84" s="3"/>
      <c r="H84" s="3">
        <f>SUM(F84:G84)</f>
        <v>584.5</v>
      </c>
      <c r="I84" s="69">
        <v>563.70000000000005</v>
      </c>
      <c r="J84" s="3"/>
      <c r="K84" s="3">
        <f>SUM(I84:J84)</f>
        <v>563.70000000000005</v>
      </c>
      <c r="L84" s="3"/>
      <c r="M84" s="3">
        <f>SUM(K84:L84)</f>
        <v>563.70000000000005</v>
      </c>
      <c r="N84" s="69">
        <v>553.4</v>
      </c>
      <c r="O84" s="3"/>
      <c r="P84" s="3">
        <f>SUM(N84:O84)</f>
        <v>553.4</v>
      </c>
      <c r="Q84" s="3"/>
      <c r="R84" s="3">
        <f>SUM(P84:Q84)</f>
        <v>553.4</v>
      </c>
    </row>
    <row r="85" spans="1:18" ht="157.5" hidden="1" customHeight="1" outlineLevel="5" x14ac:dyDescent="0.2">
      <c r="A85" s="62" t="s">
        <v>223</v>
      </c>
      <c r="B85" s="62"/>
      <c r="C85" s="87" t="s">
        <v>536</v>
      </c>
      <c r="D85" s="66">
        <f>D86</f>
        <v>7208.7</v>
      </c>
      <c r="E85" s="66">
        <f t="shared" ref="E85:H85" si="202">E86</f>
        <v>0</v>
      </c>
      <c r="F85" s="66">
        <f t="shared" si="202"/>
        <v>7208.7</v>
      </c>
      <c r="G85" s="66">
        <f t="shared" si="202"/>
        <v>0</v>
      </c>
      <c r="H85" s="66">
        <f t="shared" si="202"/>
        <v>7208.7</v>
      </c>
      <c r="I85" s="66">
        <f t="shared" ref="I85:N85" si="203">I86</f>
        <v>6952.8</v>
      </c>
      <c r="J85" s="66">
        <f t="shared" ref="J85:L85" si="204">J86</f>
        <v>0</v>
      </c>
      <c r="K85" s="66">
        <f t="shared" ref="K85:M85" si="205">K86</f>
        <v>6952.8</v>
      </c>
      <c r="L85" s="66">
        <f t="shared" si="204"/>
        <v>0</v>
      </c>
      <c r="M85" s="66">
        <f t="shared" si="205"/>
        <v>6952.8</v>
      </c>
      <c r="N85" s="66">
        <f t="shared" si="203"/>
        <v>6824.7</v>
      </c>
      <c r="O85" s="66">
        <f t="shared" ref="O85:Q85" si="206">O86</f>
        <v>0</v>
      </c>
      <c r="P85" s="66">
        <f t="shared" ref="P85:R85" si="207">P86</f>
        <v>6824.7</v>
      </c>
      <c r="Q85" s="66">
        <f t="shared" si="206"/>
        <v>0</v>
      </c>
      <c r="R85" s="66">
        <f t="shared" si="207"/>
        <v>6824.7</v>
      </c>
    </row>
    <row r="86" spans="1:18" ht="31.5" hidden="1" outlineLevel="7" x14ac:dyDescent="0.2">
      <c r="A86" s="63" t="s">
        <v>223</v>
      </c>
      <c r="B86" s="63" t="s">
        <v>41</v>
      </c>
      <c r="C86" s="80" t="s">
        <v>42</v>
      </c>
      <c r="D86" s="3">
        <v>7208.7</v>
      </c>
      <c r="E86" s="3"/>
      <c r="F86" s="3">
        <f>SUM(D86:E86)</f>
        <v>7208.7</v>
      </c>
      <c r="G86" s="3"/>
      <c r="H86" s="3">
        <f>SUM(F86:G86)</f>
        <v>7208.7</v>
      </c>
      <c r="I86" s="69">
        <v>6952.8</v>
      </c>
      <c r="J86" s="3"/>
      <c r="K86" s="3">
        <f>SUM(I86:J86)</f>
        <v>6952.8</v>
      </c>
      <c r="L86" s="3"/>
      <c r="M86" s="3">
        <f>SUM(K86:L86)</f>
        <v>6952.8</v>
      </c>
      <c r="N86" s="69">
        <v>6824.7</v>
      </c>
      <c r="O86" s="3"/>
      <c r="P86" s="3">
        <f>SUM(N86:O86)</f>
        <v>6824.7</v>
      </c>
      <c r="Q86" s="3"/>
      <c r="R86" s="3">
        <f>SUM(P86:Q86)</f>
        <v>6824.7</v>
      </c>
    </row>
    <row r="87" spans="1:18" ht="47.25" hidden="1" outlineLevel="7" x14ac:dyDescent="0.2">
      <c r="A87" s="62" t="s">
        <v>532</v>
      </c>
      <c r="B87" s="62"/>
      <c r="C87" s="2" t="s">
        <v>533</v>
      </c>
      <c r="D87" s="66">
        <f>D88</f>
        <v>51746.7</v>
      </c>
      <c r="E87" s="66">
        <f t="shared" ref="E87:H87" si="208">E88</f>
        <v>0</v>
      </c>
      <c r="F87" s="66">
        <f t="shared" si="208"/>
        <v>51746.7</v>
      </c>
      <c r="G87" s="66">
        <f t="shared" si="208"/>
        <v>0</v>
      </c>
      <c r="H87" s="66">
        <f t="shared" si="208"/>
        <v>51746.7</v>
      </c>
      <c r="I87" s="66">
        <f t="shared" ref="I87:N87" si="209">I88</f>
        <v>51746.7</v>
      </c>
      <c r="J87" s="66">
        <f t="shared" ref="J87:L87" si="210">J88</f>
        <v>0</v>
      </c>
      <c r="K87" s="66">
        <f t="shared" ref="K87:M87" si="211">K88</f>
        <v>51746.7</v>
      </c>
      <c r="L87" s="66">
        <f t="shared" si="210"/>
        <v>0</v>
      </c>
      <c r="M87" s="66">
        <f t="shared" si="211"/>
        <v>51746.7</v>
      </c>
      <c r="N87" s="66">
        <f t="shared" si="209"/>
        <v>51746.7</v>
      </c>
      <c r="O87" s="66">
        <f t="shared" ref="O87:Q87" si="212">O88</f>
        <v>0</v>
      </c>
      <c r="P87" s="66">
        <f t="shared" ref="P87:R87" si="213">P88</f>
        <v>51746.7</v>
      </c>
      <c r="Q87" s="66">
        <f t="shared" si="212"/>
        <v>0</v>
      </c>
      <c r="R87" s="66">
        <f t="shared" si="213"/>
        <v>51746.7</v>
      </c>
    </row>
    <row r="88" spans="1:18" ht="31.5" hidden="1" outlineLevel="7" x14ac:dyDescent="0.2">
      <c r="A88" s="63" t="s">
        <v>532</v>
      </c>
      <c r="B88" s="63" t="s">
        <v>41</v>
      </c>
      <c r="C88" s="80" t="s">
        <v>42</v>
      </c>
      <c r="D88" s="3">
        <v>51746.7</v>
      </c>
      <c r="E88" s="3"/>
      <c r="F88" s="3">
        <f>SUM(D88:E88)</f>
        <v>51746.7</v>
      </c>
      <c r="G88" s="3"/>
      <c r="H88" s="3">
        <f>SUM(F88:G88)</f>
        <v>51746.7</v>
      </c>
      <c r="I88" s="3">
        <v>51746.7</v>
      </c>
      <c r="J88" s="3"/>
      <c r="K88" s="3">
        <f>SUM(I88:J88)</f>
        <v>51746.7</v>
      </c>
      <c r="L88" s="3"/>
      <c r="M88" s="3">
        <f>SUM(K88:L88)</f>
        <v>51746.7</v>
      </c>
      <c r="N88" s="3">
        <v>51746.7</v>
      </c>
      <c r="O88" s="3"/>
      <c r="P88" s="3">
        <f>SUM(N88:O88)</f>
        <v>51746.7</v>
      </c>
      <c r="Q88" s="3"/>
      <c r="R88" s="3">
        <f>SUM(P88:Q88)</f>
        <v>51746.7</v>
      </c>
    </row>
    <row r="89" spans="1:18" ht="46.5" hidden="1" customHeight="1" outlineLevel="5" x14ac:dyDescent="0.2">
      <c r="A89" s="62" t="s">
        <v>534</v>
      </c>
      <c r="B89" s="62"/>
      <c r="C89" s="2" t="s">
        <v>535</v>
      </c>
      <c r="D89" s="66">
        <f>D90</f>
        <v>97015.8</v>
      </c>
      <c r="E89" s="66">
        <f t="shared" ref="E89:H89" si="214">E90</f>
        <v>0</v>
      </c>
      <c r="F89" s="66">
        <f t="shared" si="214"/>
        <v>97015.8</v>
      </c>
      <c r="G89" s="66">
        <f t="shared" si="214"/>
        <v>0</v>
      </c>
      <c r="H89" s="66">
        <f t="shared" si="214"/>
        <v>97015.8</v>
      </c>
      <c r="I89" s="66">
        <f t="shared" ref="I89:N89" si="215">I90</f>
        <v>97369.1</v>
      </c>
      <c r="J89" s="66">
        <f t="shared" ref="J89:L89" si="216">J90</f>
        <v>0</v>
      </c>
      <c r="K89" s="66">
        <f t="shared" ref="K89:M89" si="217">K90</f>
        <v>97369.1</v>
      </c>
      <c r="L89" s="66">
        <f t="shared" si="216"/>
        <v>0</v>
      </c>
      <c r="M89" s="66">
        <f t="shared" si="217"/>
        <v>97369.1</v>
      </c>
      <c r="N89" s="66">
        <f t="shared" si="215"/>
        <v>95100.5</v>
      </c>
      <c r="O89" s="66">
        <f t="shared" ref="O89:Q89" si="218">O90</f>
        <v>0</v>
      </c>
      <c r="P89" s="66">
        <f t="shared" ref="P89:R89" si="219">P90</f>
        <v>95100.5</v>
      </c>
      <c r="Q89" s="66">
        <f t="shared" si="218"/>
        <v>0</v>
      </c>
      <c r="R89" s="66">
        <f t="shared" si="219"/>
        <v>95100.5</v>
      </c>
    </row>
    <row r="90" spans="1:18" ht="31.5" hidden="1" outlineLevel="7" x14ac:dyDescent="0.2">
      <c r="A90" s="63" t="s">
        <v>534</v>
      </c>
      <c r="B90" s="63" t="s">
        <v>41</v>
      </c>
      <c r="C90" s="80" t="s">
        <v>42</v>
      </c>
      <c r="D90" s="3">
        <v>97015.8</v>
      </c>
      <c r="E90" s="3"/>
      <c r="F90" s="3">
        <f>SUM(D90:E90)</f>
        <v>97015.8</v>
      </c>
      <c r="G90" s="3"/>
      <c r="H90" s="3">
        <f>SUM(F90:G90)</f>
        <v>97015.8</v>
      </c>
      <c r="I90" s="3">
        <v>97369.1</v>
      </c>
      <c r="J90" s="3"/>
      <c r="K90" s="3">
        <f>SUM(I90:J90)</f>
        <v>97369.1</v>
      </c>
      <c r="L90" s="3"/>
      <c r="M90" s="3">
        <f>SUM(K90:L90)</f>
        <v>97369.1</v>
      </c>
      <c r="N90" s="3">
        <v>95100.5</v>
      </c>
      <c r="O90" s="3"/>
      <c r="P90" s="3">
        <f>SUM(N90:O90)</f>
        <v>95100.5</v>
      </c>
      <c r="Q90" s="3"/>
      <c r="R90" s="3">
        <f>SUM(P90:Q90)</f>
        <v>95100.5</v>
      </c>
    </row>
    <row r="91" spans="1:18" ht="31.5" hidden="1" outlineLevel="5" x14ac:dyDescent="0.2">
      <c r="A91" s="210" t="s">
        <v>537</v>
      </c>
      <c r="B91" s="210"/>
      <c r="C91" s="61" t="s">
        <v>538</v>
      </c>
      <c r="D91" s="64">
        <f>D92</f>
        <v>1618.3</v>
      </c>
      <c r="E91" s="64">
        <f t="shared" ref="E91:H92" si="220">E92</f>
        <v>0</v>
      </c>
      <c r="F91" s="64">
        <f t="shared" si="220"/>
        <v>1618.3</v>
      </c>
      <c r="G91" s="64">
        <f t="shared" si="220"/>
        <v>0</v>
      </c>
      <c r="H91" s="64">
        <f t="shared" si="220"/>
        <v>1618.3</v>
      </c>
      <c r="I91" s="64">
        <f t="shared" ref="I91:N92" si="221">I92</f>
        <v>1956.6</v>
      </c>
      <c r="J91" s="64">
        <f t="shared" ref="J91:L92" si="222">J92</f>
        <v>0</v>
      </c>
      <c r="K91" s="64">
        <f t="shared" ref="K91:M92" si="223">K92</f>
        <v>1956.6</v>
      </c>
      <c r="L91" s="64">
        <f t="shared" si="222"/>
        <v>0</v>
      </c>
      <c r="M91" s="64">
        <f t="shared" si="223"/>
        <v>1956.6</v>
      </c>
      <c r="N91" s="64">
        <f t="shared" si="221"/>
        <v>1956.6</v>
      </c>
      <c r="O91" s="64">
        <f t="shared" ref="O91:Q92" si="224">O92</f>
        <v>0</v>
      </c>
      <c r="P91" s="64">
        <f t="shared" ref="P91:R92" si="225">P92</f>
        <v>1956.6</v>
      </c>
      <c r="Q91" s="64">
        <f t="shared" si="224"/>
        <v>0</v>
      </c>
      <c r="R91" s="64">
        <f t="shared" si="225"/>
        <v>1956.6</v>
      </c>
    </row>
    <row r="92" spans="1:18" ht="63" hidden="1" outlineLevel="7" x14ac:dyDescent="0.2">
      <c r="A92" s="210" t="s">
        <v>539</v>
      </c>
      <c r="B92" s="210"/>
      <c r="C92" s="61" t="s">
        <v>555</v>
      </c>
      <c r="D92" s="64">
        <f>D93</f>
        <v>1618.3</v>
      </c>
      <c r="E92" s="64">
        <f t="shared" si="220"/>
        <v>0</v>
      </c>
      <c r="F92" s="64">
        <f t="shared" si="220"/>
        <v>1618.3</v>
      </c>
      <c r="G92" s="64">
        <f t="shared" si="220"/>
        <v>0</v>
      </c>
      <c r="H92" s="64">
        <f t="shared" si="220"/>
        <v>1618.3</v>
      </c>
      <c r="I92" s="64">
        <f t="shared" si="221"/>
        <v>1956.6</v>
      </c>
      <c r="J92" s="64">
        <f t="shared" si="222"/>
        <v>0</v>
      </c>
      <c r="K92" s="64">
        <f t="shared" si="223"/>
        <v>1956.6</v>
      </c>
      <c r="L92" s="64">
        <f t="shared" si="222"/>
        <v>0</v>
      </c>
      <c r="M92" s="64">
        <f t="shared" si="223"/>
        <v>1956.6</v>
      </c>
      <c r="N92" s="64">
        <f t="shared" si="221"/>
        <v>1956.6</v>
      </c>
      <c r="O92" s="64">
        <f t="shared" si="224"/>
        <v>0</v>
      </c>
      <c r="P92" s="64">
        <f t="shared" si="225"/>
        <v>1956.6</v>
      </c>
      <c r="Q92" s="64">
        <f t="shared" si="224"/>
        <v>0</v>
      </c>
      <c r="R92" s="64">
        <f t="shared" si="225"/>
        <v>1956.6</v>
      </c>
    </row>
    <row r="93" spans="1:18" ht="31.5" hidden="1" outlineLevel="7" x14ac:dyDescent="0.2">
      <c r="A93" s="59" t="s">
        <v>539</v>
      </c>
      <c r="B93" s="59" t="s">
        <v>41</v>
      </c>
      <c r="C93" s="82" t="s">
        <v>42</v>
      </c>
      <c r="D93" s="3">
        <v>1618.3</v>
      </c>
      <c r="E93" s="3"/>
      <c r="F93" s="3">
        <f>SUM(D93:E93)</f>
        <v>1618.3</v>
      </c>
      <c r="G93" s="3"/>
      <c r="H93" s="3">
        <f>SUM(F93:G93)</f>
        <v>1618.3</v>
      </c>
      <c r="I93" s="3">
        <v>1956.6</v>
      </c>
      <c r="J93" s="3"/>
      <c r="K93" s="3">
        <f>SUM(I93:J93)</f>
        <v>1956.6</v>
      </c>
      <c r="L93" s="3"/>
      <c r="M93" s="3">
        <f>SUM(K93:L93)</f>
        <v>1956.6</v>
      </c>
      <c r="N93" s="3">
        <v>1956.6</v>
      </c>
      <c r="O93" s="3"/>
      <c r="P93" s="3">
        <f>SUM(N93:O93)</f>
        <v>1956.6</v>
      </c>
      <c r="Q93" s="3"/>
      <c r="R93" s="3">
        <f>SUM(P93:Q93)</f>
        <v>1956.6</v>
      </c>
    </row>
    <row r="94" spans="1:18" ht="31.5" hidden="1" outlineLevel="7" x14ac:dyDescent="0.2">
      <c r="A94" s="62" t="s">
        <v>111</v>
      </c>
      <c r="B94" s="62"/>
      <c r="C94" s="2" t="s">
        <v>640</v>
      </c>
      <c r="D94" s="66">
        <f>D95+D109+D125+D129+D117</f>
        <v>347059.80000000005</v>
      </c>
      <c r="E94" s="66">
        <f t="shared" ref="E94:F94" si="226">E95+E109+E125+E129+E117</f>
        <v>0</v>
      </c>
      <c r="F94" s="66">
        <f t="shared" si="226"/>
        <v>347059.80000000005</v>
      </c>
      <c r="G94" s="66">
        <f t="shared" ref="G94:H94" si="227">G95+G109+G125+G129+G117</f>
        <v>0</v>
      </c>
      <c r="H94" s="66">
        <f t="shared" si="227"/>
        <v>347059.80000000005</v>
      </c>
      <c r="I94" s="66">
        <f>I95+I109+I125+I129+I117</f>
        <v>337131.80000000005</v>
      </c>
      <c r="J94" s="66">
        <f t="shared" ref="J94:L94" si="228">J95+J109+J125+J129+J117</f>
        <v>-610</v>
      </c>
      <c r="K94" s="66">
        <f t="shared" ref="K94:M94" si="229">K95+K109+K125+K129+K117</f>
        <v>336521.80000000005</v>
      </c>
      <c r="L94" s="66">
        <f t="shared" si="228"/>
        <v>0</v>
      </c>
      <c r="M94" s="66">
        <f t="shared" si="229"/>
        <v>336521.80000000005</v>
      </c>
      <c r="N94" s="66">
        <f>N95+N109+N125+N129+N117</f>
        <v>317520.40000000002</v>
      </c>
      <c r="O94" s="66">
        <f t="shared" ref="O94:Q94" si="230">O95+O109+O125+O129+O117</f>
        <v>0</v>
      </c>
      <c r="P94" s="66">
        <f t="shared" ref="P94:R94" si="231">P95+P109+P125+P129+P117</f>
        <v>317520.40000000002</v>
      </c>
      <c r="Q94" s="66">
        <f t="shared" si="230"/>
        <v>0</v>
      </c>
      <c r="R94" s="66">
        <f t="shared" si="231"/>
        <v>317520.40000000002</v>
      </c>
    </row>
    <row r="95" spans="1:18" ht="31.5" hidden="1" outlineLevel="7" x14ac:dyDescent="0.2">
      <c r="A95" s="62" t="s">
        <v>164</v>
      </c>
      <c r="B95" s="62"/>
      <c r="C95" s="2" t="s">
        <v>697</v>
      </c>
      <c r="D95" s="66">
        <f>D96</f>
        <v>23274.799999999996</v>
      </c>
      <c r="E95" s="66">
        <f t="shared" ref="E95:H95" si="232">E96</f>
        <v>0</v>
      </c>
      <c r="F95" s="66">
        <f t="shared" si="232"/>
        <v>23274.799999999996</v>
      </c>
      <c r="G95" s="66">
        <f t="shared" si="232"/>
        <v>0</v>
      </c>
      <c r="H95" s="66">
        <f t="shared" si="232"/>
        <v>23274.799999999996</v>
      </c>
      <c r="I95" s="66">
        <f t="shared" ref="I95:N95" si="233">I96</f>
        <v>26340.999999999996</v>
      </c>
      <c r="J95" s="66">
        <f t="shared" ref="J95:L95" si="234">J96</f>
        <v>-610</v>
      </c>
      <c r="K95" s="66">
        <f t="shared" ref="K95:M95" si="235">K96</f>
        <v>25730.999999999996</v>
      </c>
      <c r="L95" s="66">
        <f t="shared" si="234"/>
        <v>0</v>
      </c>
      <c r="M95" s="66">
        <f t="shared" si="235"/>
        <v>25730.999999999996</v>
      </c>
      <c r="N95" s="66">
        <f t="shared" si="233"/>
        <v>6564.6</v>
      </c>
      <c r="O95" s="66">
        <f t="shared" ref="O95:Q95" si="236">O96</f>
        <v>0</v>
      </c>
      <c r="P95" s="66">
        <f t="shared" ref="P95:R95" si="237">P96</f>
        <v>6564.6</v>
      </c>
      <c r="Q95" s="66">
        <f t="shared" si="236"/>
        <v>0</v>
      </c>
      <c r="R95" s="66">
        <f t="shared" si="237"/>
        <v>6564.6</v>
      </c>
    </row>
    <row r="96" spans="1:18" ht="31.5" hidden="1" outlineLevel="2" x14ac:dyDescent="0.2">
      <c r="A96" s="62" t="s">
        <v>165</v>
      </c>
      <c r="B96" s="62"/>
      <c r="C96" s="2" t="s">
        <v>317</v>
      </c>
      <c r="D96" s="66">
        <f>D101+D103+D105+D99+D97+D107</f>
        <v>23274.799999999996</v>
      </c>
      <c r="E96" s="66">
        <f t="shared" ref="E96:F96" si="238">E101+E103+E105+E99+E97+E107</f>
        <v>0</v>
      </c>
      <c r="F96" s="66">
        <f t="shared" si="238"/>
        <v>23274.799999999996</v>
      </c>
      <c r="G96" s="66">
        <f t="shared" ref="G96:H96" si="239">G101+G103+G105+G99+G97+G107</f>
        <v>0</v>
      </c>
      <c r="H96" s="66">
        <f t="shared" si="239"/>
        <v>23274.799999999996</v>
      </c>
      <c r="I96" s="66">
        <f t="shared" ref="I96:N96" si="240">I101+I103+I105+I99+I97+I107</f>
        <v>26340.999999999996</v>
      </c>
      <c r="J96" s="66">
        <f t="shared" ref="J96:L96" si="241">J101+J103+J105+J99+J97+J107</f>
        <v>-610</v>
      </c>
      <c r="K96" s="66">
        <f t="shared" ref="K96:M96" si="242">K101+K103+K105+K99+K97+K107</f>
        <v>25730.999999999996</v>
      </c>
      <c r="L96" s="66">
        <f t="shared" si="241"/>
        <v>0</v>
      </c>
      <c r="M96" s="66">
        <f t="shared" si="242"/>
        <v>25730.999999999996</v>
      </c>
      <c r="N96" s="66">
        <f t="shared" si="240"/>
        <v>6564.6</v>
      </c>
      <c r="O96" s="66">
        <f t="shared" ref="O96:R96" si="243">O101+O103+O105+O99+O97+O107</f>
        <v>0</v>
      </c>
      <c r="P96" s="66">
        <f t="shared" ref="P96" si="244">P101+P103+P105+P99+P97+P107</f>
        <v>6564.6</v>
      </c>
      <c r="Q96" s="66">
        <f t="shared" si="243"/>
        <v>0</v>
      </c>
      <c r="R96" s="66">
        <f t="shared" si="243"/>
        <v>6564.6</v>
      </c>
    </row>
    <row r="97" spans="1:18" ht="31.5" hidden="1" outlineLevel="3" x14ac:dyDescent="0.2">
      <c r="A97" s="210" t="s">
        <v>166</v>
      </c>
      <c r="B97" s="210"/>
      <c r="C97" s="61" t="s">
        <v>9</v>
      </c>
      <c r="D97" s="64">
        <f>D98</f>
        <v>150</v>
      </c>
      <c r="E97" s="64">
        <f t="shared" ref="E97:H97" si="245">E98</f>
        <v>0</v>
      </c>
      <c r="F97" s="64">
        <f t="shared" si="245"/>
        <v>150</v>
      </c>
      <c r="G97" s="64">
        <f t="shared" si="245"/>
        <v>0</v>
      </c>
      <c r="H97" s="64">
        <f t="shared" si="245"/>
        <v>150</v>
      </c>
      <c r="I97" s="64">
        <f t="shared" ref="I97:N97" si="246">I98</f>
        <v>150</v>
      </c>
      <c r="J97" s="64">
        <f t="shared" ref="J97:L97" si="247">J98</f>
        <v>0</v>
      </c>
      <c r="K97" s="64">
        <f t="shared" ref="K97:M97" si="248">K98</f>
        <v>150</v>
      </c>
      <c r="L97" s="64">
        <f t="shared" si="247"/>
        <v>0</v>
      </c>
      <c r="M97" s="64">
        <f t="shared" si="248"/>
        <v>150</v>
      </c>
      <c r="N97" s="64">
        <f t="shared" si="246"/>
        <v>150</v>
      </c>
      <c r="O97" s="64">
        <f t="shared" ref="O97:Q97" si="249">O98</f>
        <v>0</v>
      </c>
      <c r="P97" s="64">
        <f t="shared" ref="P97:R97" si="250">P98</f>
        <v>150</v>
      </c>
      <c r="Q97" s="64">
        <f t="shared" si="249"/>
        <v>0</v>
      </c>
      <c r="R97" s="64">
        <f t="shared" si="250"/>
        <v>150</v>
      </c>
    </row>
    <row r="98" spans="1:18" ht="31.5" hidden="1" outlineLevel="4" x14ac:dyDescent="0.2">
      <c r="A98" s="59" t="s">
        <v>166</v>
      </c>
      <c r="B98" s="59" t="s">
        <v>6</v>
      </c>
      <c r="C98" s="82" t="s">
        <v>7</v>
      </c>
      <c r="D98" s="3">
        <v>150</v>
      </c>
      <c r="E98" s="3"/>
      <c r="F98" s="3">
        <f>SUM(D98:E98)</f>
        <v>150</v>
      </c>
      <c r="G98" s="3"/>
      <c r="H98" s="3">
        <f>SUM(F98:G98)</f>
        <v>150</v>
      </c>
      <c r="I98" s="69">
        <v>150</v>
      </c>
      <c r="J98" s="3"/>
      <c r="K98" s="3">
        <f>SUM(I98:J98)</f>
        <v>150</v>
      </c>
      <c r="L98" s="3"/>
      <c r="M98" s="3">
        <f>SUM(K98:L98)</f>
        <v>150</v>
      </c>
      <c r="N98" s="69">
        <v>150</v>
      </c>
      <c r="O98" s="3"/>
      <c r="P98" s="3">
        <f>SUM(N98:O98)</f>
        <v>150</v>
      </c>
      <c r="Q98" s="3"/>
      <c r="R98" s="3">
        <f>SUM(P98:Q98)</f>
        <v>150</v>
      </c>
    </row>
    <row r="99" spans="1:18" ht="31.5" hidden="1" outlineLevel="4" x14ac:dyDescent="0.2">
      <c r="A99" s="62" t="s">
        <v>440</v>
      </c>
      <c r="B99" s="62"/>
      <c r="C99" s="88" t="s">
        <v>439</v>
      </c>
      <c r="D99" s="66">
        <f>D100</f>
        <v>17670.199999999997</v>
      </c>
      <c r="E99" s="66">
        <f t="shared" ref="E99:H99" si="251">E100</f>
        <v>200</v>
      </c>
      <c r="F99" s="66">
        <f t="shared" si="251"/>
        <v>17870.199999999997</v>
      </c>
      <c r="G99" s="66">
        <f t="shared" si="251"/>
        <v>0</v>
      </c>
      <c r="H99" s="66">
        <f t="shared" si="251"/>
        <v>17870.199999999997</v>
      </c>
      <c r="I99" s="66">
        <f t="shared" ref="I99:N99" si="252">I100</f>
        <v>22776.399999999998</v>
      </c>
      <c r="J99" s="66">
        <f t="shared" ref="J99:L99" si="253">J100</f>
        <v>-410</v>
      </c>
      <c r="K99" s="66">
        <f t="shared" ref="K99:M99" si="254">K100</f>
        <v>22366.399999999998</v>
      </c>
      <c r="L99" s="66">
        <f t="shared" si="253"/>
        <v>0</v>
      </c>
      <c r="M99" s="66">
        <f t="shared" si="254"/>
        <v>22366.399999999998</v>
      </c>
      <c r="N99" s="66">
        <f t="shared" si="252"/>
        <v>3000</v>
      </c>
      <c r="O99" s="66">
        <f t="shared" ref="O99:Q99" si="255">O100</f>
        <v>200</v>
      </c>
      <c r="P99" s="66">
        <f t="shared" ref="P99:R99" si="256">P100</f>
        <v>3200</v>
      </c>
      <c r="Q99" s="66">
        <f t="shared" si="255"/>
        <v>0</v>
      </c>
      <c r="R99" s="66">
        <f t="shared" si="256"/>
        <v>3200</v>
      </c>
    </row>
    <row r="100" spans="1:18" ht="31.5" hidden="1" outlineLevel="4" x14ac:dyDescent="0.2">
      <c r="A100" s="63" t="s">
        <v>440</v>
      </c>
      <c r="B100" s="63" t="s">
        <v>41</v>
      </c>
      <c r="C100" s="81" t="s">
        <v>310</v>
      </c>
      <c r="D100" s="3">
        <f>10500-1158.2+37.3+117.8+10673.3-2500</f>
        <v>17670.199999999997</v>
      </c>
      <c r="E100" s="3">
        <v>200</v>
      </c>
      <c r="F100" s="3">
        <f>SUM(D100:E100)</f>
        <v>17870.199999999997</v>
      </c>
      <c r="G100" s="3"/>
      <c r="H100" s="3">
        <f>SUM(F100:G100)</f>
        <v>17870.199999999997</v>
      </c>
      <c r="I100" s="69">
        <f>25239.1+37.3+2000-4500</f>
        <v>22776.399999999998</v>
      </c>
      <c r="J100" s="3">
        <f>-610+200</f>
        <v>-410</v>
      </c>
      <c r="K100" s="3">
        <f>SUM(I100:J100)</f>
        <v>22366.399999999998</v>
      </c>
      <c r="L100" s="3"/>
      <c r="M100" s="3">
        <f>SUM(K100:L100)</f>
        <v>22366.399999999998</v>
      </c>
      <c r="N100" s="69">
        <f>3000</f>
        <v>3000</v>
      </c>
      <c r="O100" s="3">
        <v>200</v>
      </c>
      <c r="P100" s="3">
        <f>SUM(N100:O100)</f>
        <v>3200</v>
      </c>
      <c r="Q100" s="3"/>
      <c r="R100" s="3">
        <f>SUM(P100:Q100)</f>
        <v>3200</v>
      </c>
    </row>
    <row r="101" spans="1:18" hidden="1" outlineLevel="7" x14ac:dyDescent="0.2">
      <c r="A101" s="62" t="s">
        <v>265</v>
      </c>
      <c r="B101" s="62"/>
      <c r="C101" s="2" t="s">
        <v>266</v>
      </c>
      <c r="D101" s="66">
        <f>D102</f>
        <v>4790</v>
      </c>
      <c r="E101" s="66">
        <f t="shared" ref="E101:H101" si="257">E102</f>
        <v>0</v>
      </c>
      <c r="F101" s="66">
        <f t="shared" si="257"/>
        <v>4790</v>
      </c>
      <c r="G101" s="66">
        <f t="shared" si="257"/>
        <v>0</v>
      </c>
      <c r="H101" s="66">
        <f t="shared" si="257"/>
        <v>4790</v>
      </c>
      <c r="I101" s="66">
        <f t="shared" ref="I101:N101" si="258">I102</f>
        <v>2750</v>
      </c>
      <c r="J101" s="66">
        <f t="shared" ref="J101:L101" si="259">J102</f>
        <v>0</v>
      </c>
      <c r="K101" s="66">
        <f t="shared" ref="K101:M101" si="260">K102</f>
        <v>2750</v>
      </c>
      <c r="L101" s="66">
        <f t="shared" si="259"/>
        <v>0</v>
      </c>
      <c r="M101" s="66">
        <f t="shared" si="260"/>
        <v>2750</v>
      </c>
      <c r="N101" s="66">
        <f t="shared" si="258"/>
        <v>2750</v>
      </c>
      <c r="O101" s="66">
        <f t="shared" ref="O101:Q101" si="261">O102</f>
        <v>0</v>
      </c>
      <c r="P101" s="66">
        <f t="shared" ref="P101:R101" si="262">P102</f>
        <v>2750</v>
      </c>
      <c r="Q101" s="66">
        <f t="shared" si="261"/>
        <v>0</v>
      </c>
      <c r="R101" s="66">
        <f t="shared" si="262"/>
        <v>2750</v>
      </c>
    </row>
    <row r="102" spans="1:18" ht="31.5" hidden="1" outlineLevel="7" x14ac:dyDescent="0.25">
      <c r="A102" s="63" t="s">
        <v>265</v>
      </c>
      <c r="B102" s="59" t="s">
        <v>6</v>
      </c>
      <c r="C102" s="84" t="s">
        <v>7</v>
      </c>
      <c r="D102" s="89">
        <v>4790</v>
      </c>
      <c r="E102" s="3"/>
      <c r="F102" s="3">
        <f>SUM(D102:E102)</f>
        <v>4790</v>
      </c>
      <c r="G102" s="3"/>
      <c r="H102" s="3">
        <f>SUM(F102:G102)</f>
        <v>4790</v>
      </c>
      <c r="I102" s="69">
        <v>2750</v>
      </c>
      <c r="J102" s="3"/>
      <c r="K102" s="3">
        <f>SUM(I102:J102)</f>
        <v>2750</v>
      </c>
      <c r="L102" s="3"/>
      <c r="M102" s="3">
        <f>SUM(K102:L102)</f>
        <v>2750</v>
      </c>
      <c r="N102" s="69">
        <v>2750</v>
      </c>
      <c r="O102" s="3"/>
      <c r="P102" s="3">
        <f>SUM(N102:O102)</f>
        <v>2750</v>
      </c>
      <c r="Q102" s="3"/>
      <c r="R102" s="3">
        <f>SUM(P102:Q102)</f>
        <v>2750</v>
      </c>
    </row>
    <row r="103" spans="1:18" ht="31.5" hidden="1" outlineLevel="5" x14ac:dyDescent="0.2">
      <c r="A103" s="62" t="s">
        <v>267</v>
      </c>
      <c r="B103" s="62"/>
      <c r="C103" s="2" t="s">
        <v>268</v>
      </c>
      <c r="D103" s="66">
        <f>D104</f>
        <v>264.60000000000002</v>
      </c>
      <c r="E103" s="66">
        <f t="shared" ref="E103:H103" si="263">E104</f>
        <v>0</v>
      </c>
      <c r="F103" s="66">
        <f t="shared" si="263"/>
        <v>264.60000000000002</v>
      </c>
      <c r="G103" s="66">
        <f t="shared" si="263"/>
        <v>0</v>
      </c>
      <c r="H103" s="66">
        <f t="shared" si="263"/>
        <v>264.60000000000002</v>
      </c>
      <c r="I103" s="66">
        <f t="shared" ref="I103:N103" si="264">I104</f>
        <v>264.60000000000002</v>
      </c>
      <c r="J103" s="66">
        <f t="shared" ref="J103:L103" si="265">J104</f>
        <v>0</v>
      </c>
      <c r="K103" s="66">
        <f t="shared" ref="K103:M103" si="266">K104</f>
        <v>264.60000000000002</v>
      </c>
      <c r="L103" s="66">
        <f t="shared" si="265"/>
        <v>0</v>
      </c>
      <c r="M103" s="66">
        <f t="shared" si="266"/>
        <v>264.60000000000002</v>
      </c>
      <c r="N103" s="66">
        <f t="shared" si="264"/>
        <v>264.60000000000002</v>
      </c>
      <c r="O103" s="66">
        <f t="shared" ref="O103:Q103" si="267">O104</f>
        <v>0</v>
      </c>
      <c r="P103" s="66">
        <f t="shared" ref="P103:R103" si="268">P104</f>
        <v>264.60000000000002</v>
      </c>
      <c r="Q103" s="66">
        <f t="shared" si="267"/>
        <v>0</v>
      </c>
      <c r="R103" s="66">
        <f t="shared" si="268"/>
        <v>264.60000000000002</v>
      </c>
    </row>
    <row r="104" spans="1:18" ht="31.5" hidden="1" outlineLevel="7" x14ac:dyDescent="0.2">
      <c r="A104" s="63" t="s">
        <v>267</v>
      </c>
      <c r="B104" s="63" t="s">
        <v>6</v>
      </c>
      <c r="C104" s="80" t="s">
        <v>7</v>
      </c>
      <c r="D104" s="3">
        <v>264.60000000000002</v>
      </c>
      <c r="E104" s="3"/>
      <c r="F104" s="3">
        <f>SUM(D104:E104)</f>
        <v>264.60000000000002</v>
      </c>
      <c r="G104" s="3"/>
      <c r="H104" s="3">
        <f>SUM(F104:G104)</f>
        <v>264.60000000000002</v>
      </c>
      <c r="I104" s="3">
        <v>264.60000000000002</v>
      </c>
      <c r="J104" s="3"/>
      <c r="K104" s="3">
        <f>SUM(I104:J104)</f>
        <v>264.60000000000002</v>
      </c>
      <c r="L104" s="3"/>
      <c r="M104" s="3">
        <f>SUM(K104:L104)</f>
        <v>264.60000000000002</v>
      </c>
      <c r="N104" s="3">
        <v>264.60000000000002</v>
      </c>
      <c r="O104" s="3"/>
      <c r="P104" s="3">
        <f>SUM(N104:O104)</f>
        <v>264.60000000000002</v>
      </c>
      <c r="Q104" s="3"/>
      <c r="R104" s="3">
        <f>SUM(P104:Q104)</f>
        <v>264.60000000000002</v>
      </c>
    </row>
    <row r="105" spans="1:18" ht="47.25" hidden="1" outlineLevel="7" x14ac:dyDescent="0.2">
      <c r="A105" s="62" t="s">
        <v>333</v>
      </c>
      <c r="B105" s="62"/>
      <c r="C105" s="79" t="s">
        <v>332</v>
      </c>
      <c r="D105" s="66">
        <f>D106</f>
        <v>200</v>
      </c>
      <c r="E105" s="66">
        <f t="shared" ref="E105:H105" si="269">E106</f>
        <v>0</v>
      </c>
      <c r="F105" s="66">
        <f t="shared" si="269"/>
        <v>200</v>
      </c>
      <c r="G105" s="66">
        <f t="shared" si="269"/>
        <v>0</v>
      </c>
      <c r="H105" s="66">
        <f t="shared" si="269"/>
        <v>200</v>
      </c>
      <c r="I105" s="66">
        <f t="shared" ref="I105:N105" si="270">I106</f>
        <v>200</v>
      </c>
      <c r="J105" s="66">
        <f t="shared" ref="J105:L105" si="271">J106</f>
        <v>0</v>
      </c>
      <c r="K105" s="66">
        <f t="shared" ref="K105:M105" si="272">K106</f>
        <v>200</v>
      </c>
      <c r="L105" s="66">
        <f t="shared" si="271"/>
        <v>0</v>
      </c>
      <c r="M105" s="66">
        <f t="shared" si="272"/>
        <v>200</v>
      </c>
      <c r="N105" s="66">
        <f t="shared" si="270"/>
        <v>200</v>
      </c>
      <c r="O105" s="66">
        <f t="shared" ref="O105:Q105" si="273">O106</f>
        <v>0</v>
      </c>
      <c r="P105" s="66">
        <f t="shared" ref="P105:R105" si="274">P106</f>
        <v>200</v>
      </c>
      <c r="Q105" s="66">
        <f t="shared" si="273"/>
        <v>0</v>
      </c>
      <c r="R105" s="66">
        <f t="shared" si="274"/>
        <v>200</v>
      </c>
    </row>
    <row r="106" spans="1:18" ht="31.5" hidden="1" outlineLevel="5" x14ac:dyDescent="0.2">
      <c r="A106" s="63" t="s">
        <v>333</v>
      </c>
      <c r="B106" s="63" t="s">
        <v>41</v>
      </c>
      <c r="C106" s="81" t="s">
        <v>310</v>
      </c>
      <c r="D106" s="3">
        <v>200</v>
      </c>
      <c r="E106" s="3"/>
      <c r="F106" s="3">
        <f>SUM(D106:E106)</f>
        <v>200</v>
      </c>
      <c r="G106" s="3"/>
      <c r="H106" s="3">
        <f>SUM(F106:G106)</f>
        <v>200</v>
      </c>
      <c r="I106" s="69">
        <v>200</v>
      </c>
      <c r="J106" s="3"/>
      <c r="K106" s="3">
        <f>SUM(I106:J106)</f>
        <v>200</v>
      </c>
      <c r="L106" s="3"/>
      <c r="M106" s="3">
        <f>SUM(K106:L106)</f>
        <v>200</v>
      </c>
      <c r="N106" s="69">
        <v>200</v>
      </c>
      <c r="O106" s="3"/>
      <c r="P106" s="3">
        <f>SUM(N106:O106)</f>
        <v>200</v>
      </c>
      <c r="Q106" s="3"/>
      <c r="R106" s="3">
        <f>SUM(P106:Q106)</f>
        <v>200</v>
      </c>
    </row>
    <row r="107" spans="1:18" ht="47.25" hidden="1" outlineLevel="5" x14ac:dyDescent="0.25">
      <c r="A107" s="62" t="s">
        <v>481</v>
      </c>
      <c r="B107" s="62"/>
      <c r="C107" s="90" t="s">
        <v>482</v>
      </c>
      <c r="D107" s="64">
        <f>D108</f>
        <v>200</v>
      </c>
      <c r="E107" s="64">
        <f t="shared" ref="E107:H107" si="275">E108</f>
        <v>-200</v>
      </c>
      <c r="F107" s="64">
        <f t="shared" si="275"/>
        <v>0</v>
      </c>
      <c r="G107" s="64">
        <f t="shared" si="275"/>
        <v>0</v>
      </c>
      <c r="H107" s="64">
        <f t="shared" si="275"/>
        <v>0</v>
      </c>
      <c r="I107" s="64">
        <f>I108</f>
        <v>200</v>
      </c>
      <c r="J107" s="64">
        <f t="shared" ref="J107:L107" si="276">J108</f>
        <v>-200</v>
      </c>
      <c r="K107" s="64">
        <f t="shared" ref="K107:M107" si="277">K108</f>
        <v>0</v>
      </c>
      <c r="L107" s="64">
        <f t="shared" si="276"/>
        <v>0</v>
      </c>
      <c r="M107" s="64">
        <f t="shared" si="277"/>
        <v>0</v>
      </c>
      <c r="N107" s="64">
        <f>N108</f>
        <v>200</v>
      </c>
      <c r="O107" s="64">
        <f t="shared" ref="O107:Q107" si="278">O108</f>
        <v>-200</v>
      </c>
      <c r="P107" s="64">
        <f t="shared" ref="P107:R107" si="279">P108</f>
        <v>0</v>
      </c>
      <c r="Q107" s="64">
        <f t="shared" si="278"/>
        <v>0</v>
      </c>
      <c r="R107" s="64">
        <f t="shared" si="279"/>
        <v>0</v>
      </c>
    </row>
    <row r="108" spans="1:18" ht="31.5" hidden="1" outlineLevel="5" x14ac:dyDescent="0.2">
      <c r="A108" s="63" t="s">
        <v>481</v>
      </c>
      <c r="B108" s="63" t="s">
        <v>41</v>
      </c>
      <c r="C108" s="81" t="s">
        <v>310</v>
      </c>
      <c r="D108" s="3">
        <v>200</v>
      </c>
      <c r="E108" s="3">
        <v>-200</v>
      </c>
      <c r="F108" s="3">
        <f>SUM(D108:E108)</f>
        <v>0</v>
      </c>
      <c r="G108" s="3"/>
      <c r="H108" s="3">
        <f>SUM(F108:G108)</f>
        <v>0</v>
      </c>
      <c r="I108" s="69">
        <v>200</v>
      </c>
      <c r="J108" s="3">
        <v>-200</v>
      </c>
      <c r="K108" s="3">
        <f>SUM(I108:J108)</f>
        <v>0</v>
      </c>
      <c r="L108" s="3"/>
      <c r="M108" s="3">
        <f>SUM(K108:L108)</f>
        <v>0</v>
      </c>
      <c r="N108" s="69">
        <v>200</v>
      </c>
      <c r="O108" s="3">
        <v>-200</v>
      </c>
      <c r="P108" s="3">
        <f>SUM(N108:O108)</f>
        <v>0</v>
      </c>
      <c r="Q108" s="3"/>
      <c r="R108" s="3">
        <f>SUM(P108:Q108)</f>
        <v>0</v>
      </c>
    </row>
    <row r="109" spans="1:18" ht="31.5" hidden="1" outlineLevel="7" x14ac:dyDescent="0.2">
      <c r="A109" s="62" t="s">
        <v>112</v>
      </c>
      <c r="B109" s="62"/>
      <c r="C109" s="2" t="s">
        <v>718</v>
      </c>
      <c r="D109" s="66">
        <f>D110</f>
        <v>14530</v>
      </c>
      <c r="E109" s="66">
        <f t="shared" ref="E109:H109" si="280">E110</f>
        <v>0</v>
      </c>
      <c r="F109" s="66">
        <f t="shared" si="280"/>
        <v>14530</v>
      </c>
      <c r="G109" s="66">
        <f t="shared" si="280"/>
        <v>0</v>
      </c>
      <c r="H109" s="66">
        <f t="shared" si="280"/>
        <v>14530</v>
      </c>
      <c r="I109" s="66">
        <f t="shared" ref="I109:N109" si="281">I110</f>
        <v>1754</v>
      </c>
      <c r="J109" s="66">
        <f t="shared" ref="J109:L109" si="282">J110</f>
        <v>0</v>
      </c>
      <c r="K109" s="66">
        <f t="shared" ref="K109:M109" si="283">K110</f>
        <v>1754</v>
      </c>
      <c r="L109" s="66">
        <f t="shared" si="282"/>
        <v>0</v>
      </c>
      <c r="M109" s="66">
        <f t="shared" si="283"/>
        <v>1754</v>
      </c>
      <c r="N109" s="66">
        <f t="shared" si="281"/>
        <v>1754</v>
      </c>
      <c r="O109" s="66">
        <f t="shared" ref="O109:Q109" si="284">O110</f>
        <v>0</v>
      </c>
      <c r="P109" s="66">
        <f t="shared" ref="P109:R109" si="285">P110</f>
        <v>1754</v>
      </c>
      <c r="Q109" s="66">
        <f t="shared" si="284"/>
        <v>0</v>
      </c>
      <c r="R109" s="66">
        <f t="shared" si="285"/>
        <v>1754</v>
      </c>
    </row>
    <row r="110" spans="1:18" ht="45.75" hidden="1" customHeight="1" outlineLevel="7" x14ac:dyDescent="0.2">
      <c r="A110" s="62" t="s">
        <v>113</v>
      </c>
      <c r="B110" s="62"/>
      <c r="C110" s="2" t="s">
        <v>641</v>
      </c>
      <c r="D110" s="66">
        <f>D111+D115</f>
        <v>14530</v>
      </c>
      <c r="E110" s="66">
        <f t="shared" ref="E110:F110" si="286">E111+E115</f>
        <v>0</v>
      </c>
      <c r="F110" s="66">
        <f t="shared" si="286"/>
        <v>14530</v>
      </c>
      <c r="G110" s="66">
        <f t="shared" ref="G110:H110" si="287">G111+G115</f>
        <v>0</v>
      </c>
      <c r="H110" s="66">
        <f t="shared" si="287"/>
        <v>14530</v>
      </c>
      <c r="I110" s="66">
        <f>I111+I115</f>
        <v>1754</v>
      </c>
      <c r="J110" s="66">
        <f t="shared" ref="J110:L110" si="288">J111+J115</f>
        <v>0</v>
      </c>
      <c r="K110" s="66">
        <f t="shared" ref="K110:M110" si="289">K111+K115</f>
        <v>1754</v>
      </c>
      <c r="L110" s="66">
        <f t="shared" si="288"/>
        <v>0</v>
      </c>
      <c r="M110" s="66">
        <f t="shared" si="289"/>
        <v>1754</v>
      </c>
      <c r="N110" s="66">
        <f>N111+N115</f>
        <v>1754</v>
      </c>
      <c r="O110" s="66">
        <f t="shared" ref="O110:Q110" si="290">O111+O115</f>
        <v>0</v>
      </c>
      <c r="P110" s="66">
        <f t="shared" ref="P110:R110" si="291">P111+P115</f>
        <v>1754</v>
      </c>
      <c r="Q110" s="66">
        <f t="shared" si="290"/>
        <v>0</v>
      </c>
      <c r="R110" s="66">
        <f t="shared" si="291"/>
        <v>1754</v>
      </c>
    </row>
    <row r="111" spans="1:18" ht="31.5" hidden="1" outlineLevel="7" x14ac:dyDescent="0.2">
      <c r="A111" s="210" t="s">
        <v>241</v>
      </c>
      <c r="B111" s="210"/>
      <c r="C111" s="61" t="s">
        <v>242</v>
      </c>
      <c r="D111" s="64">
        <f>D112+D113+D114</f>
        <v>13030</v>
      </c>
      <c r="E111" s="64">
        <f t="shared" ref="E111:F111" si="292">E112+E113+E114</f>
        <v>0</v>
      </c>
      <c r="F111" s="64">
        <f t="shared" si="292"/>
        <v>13030</v>
      </c>
      <c r="G111" s="64">
        <f t="shared" ref="G111:H111" si="293">G112+G113+G114</f>
        <v>0</v>
      </c>
      <c r="H111" s="64">
        <f t="shared" si="293"/>
        <v>13030</v>
      </c>
      <c r="I111" s="64">
        <f t="shared" ref="I111:N111" si="294">I112+I113+I114</f>
        <v>253.99999999999997</v>
      </c>
      <c r="J111" s="64">
        <f t="shared" ref="J111:L111" si="295">J112+J113+J114</f>
        <v>0</v>
      </c>
      <c r="K111" s="64">
        <f t="shared" ref="K111:M111" si="296">K112+K113+K114</f>
        <v>253.99999999999997</v>
      </c>
      <c r="L111" s="64">
        <f t="shared" si="295"/>
        <v>0</v>
      </c>
      <c r="M111" s="64">
        <f t="shared" si="296"/>
        <v>253.99999999999997</v>
      </c>
      <c r="N111" s="64">
        <f t="shared" si="294"/>
        <v>253.99999999999997</v>
      </c>
      <c r="O111" s="64">
        <f t="shared" ref="O111:R111" si="297">O112+O113+O114</f>
        <v>0</v>
      </c>
      <c r="P111" s="64">
        <f t="shared" ref="P111" si="298">P112+P113+P114</f>
        <v>253.99999999999997</v>
      </c>
      <c r="Q111" s="64">
        <f t="shared" si="297"/>
        <v>0</v>
      </c>
      <c r="R111" s="64">
        <f t="shared" si="297"/>
        <v>253.99999999999997</v>
      </c>
    </row>
    <row r="112" spans="1:18" ht="31.5" hidden="1" outlineLevel="7" x14ac:dyDescent="0.2">
      <c r="A112" s="59" t="s">
        <v>241</v>
      </c>
      <c r="B112" s="59" t="s">
        <v>6</v>
      </c>
      <c r="C112" s="82" t="s">
        <v>7</v>
      </c>
      <c r="D112" s="3">
        <f>71.6+28.3</f>
        <v>99.899999999999991</v>
      </c>
      <c r="E112" s="3">
        <v>10</v>
      </c>
      <c r="F112" s="3">
        <f t="shared" ref="F112:F114" si="299">SUM(D112:E112)</f>
        <v>109.89999999999999</v>
      </c>
      <c r="G112" s="3"/>
      <c r="H112" s="3">
        <f t="shared" ref="H112:H114" si="300">SUM(F112:G112)</f>
        <v>109.89999999999999</v>
      </c>
      <c r="I112" s="3">
        <f t="shared" ref="I112:N112" si="301">71.6+28.3</f>
        <v>99.899999999999991</v>
      </c>
      <c r="J112" s="3">
        <v>10</v>
      </c>
      <c r="K112" s="3">
        <f t="shared" ref="K112:K114" si="302">SUM(I112:J112)</f>
        <v>109.89999999999999</v>
      </c>
      <c r="L112" s="3"/>
      <c r="M112" s="3">
        <f t="shared" ref="M112:M114" si="303">SUM(K112:L112)</f>
        <v>109.89999999999999</v>
      </c>
      <c r="N112" s="3">
        <f t="shared" si="301"/>
        <v>99.899999999999991</v>
      </c>
      <c r="O112" s="3">
        <v>10</v>
      </c>
      <c r="P112" s="3">
        <f t="shared" ref="P112:P114" si="304">SUM(N112:O112)</f>
        <v>109.89999999999999</v>
      </c>
      <c r="Q112" s="3"/>
      <c r="R112" s="3">
        <f t="shared" ref="R112:R114" si="305">SUM(P112:Q112)</f>
        <v>109.89999999999999</v>
      </c>
    </row>
    <row r="113" spans="1:18" ht="31.5" hidden="1" outlineLevel="7" x14ac:dyDescent="0.2">
      <c r="A113" s="59" t="s">
        <v>241</v>
      </c>
      <c r="B113" s="59" t="s">
        <v>41</v>
      </c>
      <c r="C113" s="82" t="s">
        <v>42</v>
      </c>
      <c r="D113" s="3">
        <f>30+12776</f>
        <v>12806</v>
      </c>
      <c r="E113" s="3">
        <v>-10</v>
      </c>
      <c r="F113" s="3">
        <f t="shared" si="299"/>
        <v>12796</v>
      </c>
      <c r="G113" s="3"/>
      <c r="H113" s="3">
        <f t="shared" si="300"/>
        <v>12796</v>
      </c>
      <c r="I113" s="69">
        <v>30</v>
      </c>
      <c r="J113" s="3">
        <v>-10</v>
      </c>
      <c r="K113" s="3">
        <f t="shared" si="302"/>
        <v>20</v>
      </c>
      <c r="L113" s="3"/>
      <c r="M113" s="3">
        <f t="shared" si="303"/>
        <v>20</v>
      </c>
      <c r="N113" s="69">
        <v>30</v>
      </c>
      <c r="O113" s="3">
        <v>-10</v>
      </c>
      <c r="P113" s="3">
        <f t="shared" si="304"/>
        <v>20</v>
      </c>
      <c r="Q113" s="3"/>
      <c r="R113" s="3">
        <f t="shared" si="305"/>
        <v>20</v>
      </c>
    </row>
    <row r="114" spans="1:18" hidden="1" outlineLevel="7" x14ac:dyDescent="0.2">
      <c r="A114" s="59" t="s">
        <v>241</v>
      </c>
      <c r="B114" s="59" t="s">
        <v>14</v>
      </c>
      <c r="C114" s="82" t="s">
        <v>15</v>
      </c>
      <c r="D114" s="3">
        <v>124.1</v>
      </c>
      <c r="E114" s="3"/>
      <c r="F114" s="3">
        <f t="shared" si="299"/>
        <v>124.1</v>
      </c>
      <c r="G114" s="3"/>
      <c r="H114" s="3">
        <f t="shared" si="300"/>
        <v>124.1</v>
      </c>
      <c r="I114" s="69">
        <v>124.1</v>
      </c>
      <c r="J114" s="3"/>
      <c r="K114" s="3">
        <f t="shared" si="302"/>
        <v>124.1</v>
      </c>
      <c r="L114" s="3"/>
      <c r="M114" s="3">
        <f t="shared" si="303"/>
        <v>124.1</v>
      </c>
      <c r="N114" s="69">
        <v>124.1</v>
      </c>
      <c r="O114" s="3"/>
      <c r="P114" s="3">
        <f t="shared" si="304"/>
        <v>124.1</v>
      </c>
      <c r="Q114" s="3"/>
      <c r="R114" s="3">
        <f t="shared" si="305"/>
        <v>124.1</v>
      </c>
    </row>
    <row r="115" spans="1:18" hidden="1" outlineLevel="7" x14ac:dyDescent="0.2">
      <c r="A115" s="210" t="s">
        <v>464</v>
      </c>
      <c r="B115" s="210"/>
      <c r="C115" s="61" t="s">
        <v>642</v>
      </c>
      <c r="D115" s="64">
        <f>D116</f>
        <v>1500</v>
      </c>
      <c r="E115" s="64">
        <f t="shared" ref="E115:H115" si="306">E116</f>
        <v>0</v>
      </c>
      <c r="F115" s="64">
        <f t="shared" si="306"/>
        <v>1500</v>
      </c>
      <c r="G115" s="64">
        <f t="shared" si="306"/>
        <v>0</v>
      </c>
      <c r="H115" s="64">
        <f t="shared" si="306"/>
        <v>1500</v>
      </c>
      <c r="I115" s="64">
        <f t="shared" ref="I115:N115" si="307">I116</f>
        <v>1500</v>
      </c>
      <c r="J115" s="64">
        <f t="shared" ref="J115:L115" si="308">J116</f>
        <v>0</v>
      </c>
      <c r="K115" s="64">
        <f t="shared" ref="K115:M115" si="309">K116</f>
        <v>1500</v>
      </c>
      <c r="L115" s="64">
        <f t="shared" si="308"/>
        <v>0</v>
      </c>
      <c r="M115" s="64">
        <f t="shared" si="309"/>
        <v>1500</v>
      </c>
      <c r="N115" s="64">
        <f t="shared" si="307"/>
        <v>1500</v>
      </c>
      <c r="O115" s="64">
        <f t="shared" ref="O115:Q115" si="310">O116</f>
        <v>0</v>
      </c>
      <c r="P115" s="64">
        <f t="shared" ref="P115:R115" si="311">P116</f>
        <v>1500</v>
      </c>
      <c r="Q115" s="64">
        <f t="shared" si="310"/>
        <v>0</v>
      </c>
      <c r="R115" s="64">
        <f t="shared" si="311"/>
        <v>1500</v>
      </c>
    </row>
    <row r="116" spans="1:18" ht="31.5" hidden="1" outlineLevel="7" x14ac:dyDescent="0.2">
      <c r="A116" s="59" t="s">
        <v>464</v>
      </c>
      <c r="B116" s="59" t="s">
        <v>6</v>
      </c>
      <c r="C116" s="82" t="s">
        <v>7</v>
      </c>
      <c r="D116" s="3">
        <v>1500</v>
      </c>
      <c r="E116" s="3"/>
      <c r="F116" s="3">
        <f>SUM(D116:E116)</f>
        <v>1500</v>
      </c>
      <c r="G116" s="3"/>
      <c r="H116" s="3">
        <f>SUM(F116:G116)</f>
        <v>1500</v>
      </c>
      <c r="I116" s="69">
        <v>1500</v>
      </c>
      <c r="J116" s="3"/>
      <c r="K116" s="3">
        <f>SUM(I116:J116)</f>
        <v>1500</v>
      </c>
      <c r="L116" s="3"/>
      <c r="M116" s="3">
        <f>SUM(K116:L116)</f>
        <v>1500</v>
      </c>
      <c r="N116" s="69">
        <v>1500</v>
      </c>
      <c r="O116" s="3"/>
      <c r="P116" s="3">
        <f>SUM(N116:O116)</f>
        <v>1500</v>
      </c>
      <c r="Q116" s="3"/>
      <c r="R116" s="3">
        <f>SUM(P116:Q116)</f>
        <v>1500</v>
      </c>
    </row>
    <row r="117" spans="1:18" ht="31.5" hidden="1" outlineLevel="7" x14ac:dyDescent="0.2">
      <c r="A117" s="210" t="s">
        <v>252</v>
      </c>
      <c r="B117" s="59"/>
      <c r="C117" s="61" t="s">
        <v>710</v>
      </c>
      <c r="D117" s="64">
        <f>D118</f>
        <v>43900</v>
      </c>
      <c r="E117" s="64">
        <f t="shared" ref="E117:H117" si="312">E118</f>
        <v>0</v>
      </c>
      <c r="F117" s="64">
        <f t="shared" si="312"/>
        <v>43900</v>
      </c>
      <c r="G117" s="64">
        <f t="shared" si="312"/>
        <v>0</v>
      </c>
      <c r="H117" s="64">
        <f t="shared" si="312"/>
        <v>43900</v>
      </c>
      <c r="I117" s="64">
        <f t="shared" ref="I117:N117" si="313">I118</f>
        <v>43900</v>
      </c>
      <c r="J117" s="64">
        <f t="shared" ref="J117:L117" si="314">J118</f>
        <v>0</v>
      </c>
      <c r="K117" s="64">
        <f t="shared" ref="K117:M117" si="315">K118</f>
        <v>43900</v>
      </c>
      <c r="L117" s="64">
        <f t="shared" si="314"/>
        <v>0</v>
      </c>
      <c r="M117" s="64">
        <f t="shared" si="315"/>
        <v>43900</v>
      </c>
      <c r="N117" s="64">
        <f t="shared" si="313"/>
        <v>43900</v>
      </c>
      <c r="O117" s="64">
        <f t="shared" ref="O117:Q117" si="316">O118</f>
        <v>0</v>
      </c>
      <c r="P117" s="64">
        <f t="shared" ref="P117:R117" si="317">P118</f>
        <v>43900</v>
      </c>
      <c r="Q117" s="64">
        <f t="shared" si="316"/>
        <v>0</v>
      </c>
      <c r="R117" s="64">
        <f t="shared" si="317"/>
        <v>43900</v>
      </c>
    </row>
    <row r="118" spans="1:18" ht="31.5" hidden="1" outlineLevel="7" x14ac:dyDescent="0.2">
      <c r="A118" s="62" t="s">
        <v>253</v>
      </c>
      <c r="B118" s="62"/>
      <c r="C118" s="2" t="s">
        <v>556</v>
      </c>
      <c r="D118" s="66">
        <f>D121+D123+D119</f>
        <v>43900</v>
      </c>
      <c r="E118" s="66">
        <f t="shared" ref="E118:F118" si="318">E121+E123+E119</f>
        <v>0</v>
      </c>
      <c r="F118" s="66">
        <f t="shared" si="318"/>
        <v>43900</v>
      </c>
      <c r="G118" s="66">
        <f t="shared" ref="G118:H118" si="319">G121+G123+G119</f>
        <v>0</v>
      </c>
      <c r="H118" s="66">
        <f t="shared" si="319"/>
        <v>43900</v>
      </c>
      <c r="I118" s="66">
        <f t="shared" ref="I118:N118" si="320">I121+I123+I119</f>
        <v>43900</v>
      </c>
      <c r="J118" s="66">
        <f t="shared" ref="J118:L118" si="321">J121+J123+J119</f>
        <v>0</v>
      </c>
      <c r="K118" s="66">
        <f t="shared" ref="K118:M118" si="322">K121+K123+K119</f>
        <v>43900</v>
      </c>
      <c r="L118" s="66">
        <f t="shared" si="321"/>
        <v>0</v>
      </c>
      <c r="M118" s="66">
        <f t="shared" si="322"/>
        <v>43900</v>
      </c>
      <c r="N118" s="66">
        <f t="shared" si="320"/>
        <v>43900</v>
      </c>
      <c r="O118" s="66">
        <f t="shared" ref="O118:R118" si="323">O121+O123+O119</f>
        <v>0</v>
      </c>
      <c r="P118" s="66">
        <f t="shared" ref="P118" si="324">P121+P123+P119</f>
        <v>43900</v>
      </c>
      <c r="Q118" s="66">
        <f t="shared" si="323"/>
        <v>0</v>
      </c>
      <c r="R118" s="66">
        <f t="shared" si="323"/>
        <v>43900</v>
      </c>
    </row>
    <row r="119" spans="1:18" ht="47.25" hidden="1" outlineLevel="7" x14ac:dyDescent="0.2">
      <c r="A119" s="210" t="s">
        <v>474</v>
      </c>
      <c r="B119" s="210"/>
      <c r="C119" s="61" t="s">
        <v>475</v>
      </c>
      <c r="D119" s="66">
        <f>D120</f>
        <v>1000</v>
      </c>
      <c r="E119" s="66">
        <f t="shared" ref="E119:H119" si="325">E120</f>
        <v>0</v>
      </c>
      <c r="F119" s="66">
        <f t="shared" si="325"/>
        <v>1000</v>
      </c>
      <c r="G119" s="66">
        <f t="shared" si="325"/>
        <v>0</v>
      </c>
      <c r="H119" s="66">
        <f t="shared" si="325"/>
        <v>1000</v>
      </c>
      <c r="I119" s="66">
        <f t="shared" ref="I119:N119" si="326">I120</f>
        <v>1000</v>
      </c>
      <c r="J119" s="66">
        <f t="shared" ref="J119:L119" si="327">J120</f>
        <v>0</v>
      </c>
      <c r="K119" s="66">
        <f t="shared" ref="K119:M119" si="328">K120</f>
        <v>1000</v>
      </c>
      <c r="L119" s="66">
        <f t="shared" si="327"/>
        <v>0</v>
      </c>
      <c r="M119" s="66">
        <f t="shared" si="328"/>
        <v>1000</v>
      </c>
      <c r="N119" s="66">
        <f t="shared" si="326"/>
        <v>1000</v>
      </c>
      <c r="O119" s="66">
        <f t="shared" ref="O119:Q119" si="329">O120</f>
        <v>0</v>
      </c>
      <c r="P119" s="66">
        <f t="shared" ref="P119:R119" si="330">P120</f>
        <v>1000</v>
      </c>
      <c r="Q119" s="66">
        <f t="shared" si="329"/>
        <v>0</v>
      </c>
      <c r="R119" s="66">
        <f t="shared" si="330"/>
        <v>1000</v>
      </c>
    </row>
    <row r="120" spans="1:18" ht="31.5" hidden="1" outlineLevel="7" x14ac:dyDescent="0.2">
      <c r="A120" s="59" t="s">
        <v>474</v>
      </c>
      <c r="B120" s="59" t="s">
        <v>41</v>
      </c>
      <c r="C120" s="82" t="s">
        <v>42</v>
      </c>
      <c r="D120" s="3">
        <v>1000</v>
      </c>
      <c r="E120" s="3"/>
      <c r="F120" s="3">
        <f>SUM(D120:E120)</f>
        <v>1000</v>
      </c>
      <c r="G120" s="3"/>
      <c r="H120" s="3">
        <f>SUM(F120:G120)</f>
        <v>1000</v>
      </c>
      <c r="I120" s="3">
        <v>1000</v>
      </c>
      <c r="J120" s="3"/>
      <c r="K120" s="3">
        <f>SUM(I120:J120)</f>
        <v>1000</v>
      </c>
      <c r="L120" s="3"/>
      <c r="M120" s="3">
        <f>SUM(K120:L120)</f>
        <v>1000</v>
      </c>
      <c r="N120" s="3">
        <v>1000</v>
      </c>
      <c r="O120" s="3"/>
      <c r="P120" s="3">
        <f>SUM(N120:O120)</f>
        <v>1000</v>
      </c>
      <c r="Q120" s="3"/>
      <c r="R120" s="3">
        <f>SUM(P120:Q120)</f>
        <v>1000</v>
      </c>
    </row>
    <row r="121" spans="1:18" ht="47.25" hidden="1" outlineLevel="7" x14ac:dyDescent="0.2">
      <c r="A121" s="210" t="s">
        <v>254</v>
      </c>
      <c r="B121" s="210"/>
      <c r="C121" s="61" t="s">
        <v>306</v>
      </c>
      <c r="D121" s="64">
        <f>D122</f>
        <v>12900</v>
      </c>
      <c r="E121" s="64">
        <f t="shared" ref="E121:H121" si="331">E122</f>
        <v>0</v>
      </c>
      <c r="F121" s="64">
        <f t="shared" si="331"/>
        <v>12900</v>
      </c>
      <c r="G121" s="64">
        <f t="shared" si="331"/>
        <v>0</v>
      </c>
      <c r="H121" s="64">
        <f t="shared" si="331"/>
        <v>12900</v>
      </c>
      <c r="I121" s="64">
        <f t="shared" ref="I121:N121" si="332">I122</f>
        <v>12900</v>
      </c>
      <c r="J121" s="64">
        <f t="shared" ref="J121:L121" si="333">J122</f>
        <v>0</v>
      </c>
      <c r="K121" s="64">
        <f t="shared" ref="K121:M121" si="334">K122</f>
        <v>12900</v>
      </c>
      <c r="L121" s="64">
        <f t="shared" si="333"/>
        <v>0</v>
      </c>
      <c r="M121" s="64">
        <f t="shared" si="334"/>
        <v>12900</v>
      </c>
      <c r="N121" s="64">
        <f t="shared" si="332"/>
        <v>12900</v>
      </c>
      <c r="O121" s="64">
        <f t="shared" ref="O121:Q121" si="335">O122</f>
        <v>0</v>
      </c>
      <c r="P121" s="64">
        <f t="shared" ref="P121:R121" si="336">P122</f>
        <v>12900</v>
      </c>
      <c r="Q121" s="64">
        <f t="shared" si="335"/>
        <v>0</v>
      </c>
      <c r="R121" s="64">
        <f t="shared" si="336"/>
        <v>12900</v>
      </c>
    </row>
    <row r="122" spans="1:18" ht="36" hidden="1" customHeight="1" outlineLevel="3" x14ac:dyDescent="0.2">
      <c r="A122" s="59" t="s">
        <v>254</v>
      </c>
      <c r="B122" s="59" t="s">
        <v>41</v>
      </c>
      <c r="C122" s="82" t="s">
        <v>42</v>
      </c>
      <c r="D122" s="3">
        <v>12900</v>
      </c>
      <c r="E122" s="3"/>
      <c r="F122" s="3">
        <f>SUM(D122:E122)</f>
        <v>12900</v>
      </c>
      <c r="G122" s="3"/>
      <c r="H122" s="3">
        <f>SUM(F122:G122)</f>
        <v>12900</v>
      </c>
      <c r="I122" s="69">
        <v>12900</v>
      </c>
      <c r="J122" s="3"/>
      <c r="K122" s="3">
        <f>SUM(I122:J122)</f>
        <v>12900</v>
      </c>
      <c r="L122" s="3"/>
      <c r="M122" s="3">
        <f>SUM(K122:L122)</f>
        <v>12900</v>
      </c>
      <c r="N122" s="69">
        <v>12900</v>
      </c>
      <c r="O122" s="3"/>
      <c r="P122" s="3">
        <f>SUM(N122:O122)</f>
        <v>12900</v>
      </c>
      <c r="Q122" s="3"/>
      <c r="R122" s="3">
        <f>SUM(P122:Q122)</f>
        <v>12900</v>
      </c>
    </row>
    <row r="123" spans="1:18" ht="30.75" hidden="1" customHeight="1" outlineLevel="4" x14ac:dyDescent="0.2">
      <c r="A123" s="210" t="s">
        <v>254</v>
      </c>
      <c r="B123" s="210"/>
      <c r="C123" s="61" t="s">
        <v>545</v>
      </c>
      <c r="D123" s="64">
        <f>D124</f>
        <v>30000</v>
      </c>
      <c r="E123" s="64">
        <f t="shared" ref="E123:H123" si="337">E124</f>
        <v>0</v>
      </c>
      <c r="F123" s="64">
        <f t="shared" si="337"/>
        <v>30000</v>
      </c>
      <c r="G123" s="64">
        <f t="shared" si="337"/>
        <v>0</v>
      </c>
      <c r="H123" s="64">
        <f t="shared" si="337"/>
        <v>30000</v>
      </c>
      <c r="I123" s="64">
        <f t="shared" ref="I123:N123" si="338">I124</f>
        <v>30000</v>
      </c>
      <c r="J123" s="64">
        <f t="shared" ref="J123:L123" si="339">J124</f>
        <v>0</v>
      </c>
      <c r="K123" s="64">
        <f t="shared" ref="K123:M123" si="340">K124</f>
        <v>30000</v>
      </c>
      <c r="L123" s="64">
        <f t="shared" si="339"/>
        <v>0</v>
      </c>
      <c r="M123" s="64">
        <f t="shared" si="340"/>
        <v>30000</v>
      </c>
      <c r="N123" s="64">
        <f t="shared" si="338"/>
        <v>30000</v>
      </c>
      <c r="O123" s="64">
        <f t="shared" ref="O123:Q123" si="341">O124</f>
        <v>0</v>
      </c>
      <c r="P123" s="64">
        <f t="shared" ref="P123:R123" si="342">P124</f>
        <v>30000</v>
      </c>
      <c r="Q123" s="64">
        <f t="shared" si="341"/>
        <v>0</v>
      </c>
      <c r="R123" s="64">
        <f t="shared" si="342"/>
        <v>30000</v>
      </c>
    </row>
    <row r="124" spans="1:18" ht="31.5" hidden="1" outlineLevel="5" x14ac:dyDescent="0.2">
      <c r="A124" s="59" t="s">
        <v>254</v>
      </c>
      <c r="B124" s="59" t="s">
        <v>41</v>
      </c>
      <c r="C124" s="82" t="s">
        <v>42</v>
      </c>
      <c r="D124" s="3">
        <v>30000</v>
      </c>
      <c r="E124" s="3"/>
      <c r="F124" s="3">
        <f>SUM(D124:E124)</f>
        <v>30000</v>
      </c>
      <c r="G124" s="3"/>
      <c r="H124" s="3">
        <f>SUM(F124:G124)</f>
        <v>30000</v>
      </c>
      <c r="I124" s="69">
        <v>30000</v>
      </c>
      <c r="J124" s="3"/>
      <c r="K124" s="3">
        <f>SUM(I124:J124)</f>
        <v>30000</v>
      </c>
      <c r="L124" s="3"/>
      <c r="M124" s="3">
        <f>SUM(K124:L124)</f>
        <v>30000</v>
      </c>
      <c r="N124" s="69">
        <v>30000</v>
      </c>
      <c r="O124" s="3"/>
      <c r="P124" s="3">
        <f>SUM(N124:O124)</f>
        <v>30000</v>
      </c>
      <c r="Q124" s="3"/>
      <c r="R124" s="3">
        <f>SUM(P124:Q124)</f>
        <v>30000</v>
      </c>
    </row>
    <row r="125" spans="1:18" ht="31.5" hidden="1" outlineLevel="5" x14ac:dyDescent="0.2">
      <c r="A125" s="62" t="s">
        <v>246</v>
      </c>
      <c r="B125" s="62"/>
      <c r="C125" s="2" t="s">
        <v>719</v>
      </c>
      <c r="D125" s="66">
        <f>D126</f>
        <v>1045.2</v>
      </c>
      <c r="E125" s="66">
        <f t="shared" ref="E125:H126" si="343">E126</f>
        <v>0</v>
      </c>
      <c r="F125" s="66">
        <f t="shared" si="343"/>
        <v>1045.2</v>
      </c>
      <c r="G125" s="66">
        <f t="shared" si="343"/>
        <v>0</v>
      </c>
      <c r="H125" s="66">
        <f t="shared" si="343"/>
        <v>1045.2</v>
      </c>
      <c r="I125" s="66">
        <f t="shared" ref="I125:N125" si="344">I126</f>
        <v>992</v>
      </c>
      <c r="J125" s="66">
        <f t="shared" ref="J125:L126" si="345">J126</f>
        <v>0</v>
      </c>
      <c r="K125" s="66">
        <f t="shared" ref="K125:M126" si="346">K126</f>
        <v>992</v>
      </c>
      <c r="L125" s="66">
        <f t="shared" si="345"/>
        <v>0</v>
      </c>
      <c r="M125" s="66">
        <f t="shared" si="346"/>
        <v>992</v>
      </c>
      <c r="N125" s="66">
        <f t="shared" si="344"/>
        <v>992</v>
      </c>
      <c r="O125" s="66">
        <f t="shared" ref="O125:Q126" si="347">O126</f>
        <v>0</v>
      </c>
      <c r="P125" s="66">
        <f t="shared" ref="P125:R126" si="348">P126</f>
        <v>992</v>
      </c>
      <c r="Q125" s="66">
        <f t="shared" si="347"/>
        <v>0</v>
      </c>
      <c r="R125" s="66">
        <f t="shared" si="348"/>
        <v>992</v>
      </c>
    </row>
    <row r="126" spans="1:18" ht="47.25" hidden="1" outlineLevel="7" x14ac:dyDescent="0.2">
      <c r="A126" s="62" t="s">
        <v>247</v>
      </c>
      <c r="B126" s="62"/>
      <c r="C126" s="2" t="s">
        <v>643</v>
      </c>
      <c r="D126" s="66">
        <f>D127</f>
        <v>1045.2</v>
      </c>
      <c r="E126" s="66">
        <f t="shared" si="343"/>
        <v>0</v>
      </c>
      <c r="F126" s="66">
        <f t="shared" si="343"/>
        <v>1045.2</v>
      </c>
      <c r="G126" s="66">
        <f t="shared" si="343"/>
        <v>0</v>
      </c>
      <c r="H126" s="66">
        <f t="shared" si="343"/>
        <v>1045.2</v>
      </c>
      <c r="I126" s="66">
        <f t="shared" ref="I126:N126" si="349">I127</f>
        <v>992</v>
      </c>
      <c r="J126" s="66">
        <f t="shared" si="345"/>
        <v>0</v>
      </c>
      <c r="K126" s="66">
        <f t="shared" si="346"/>
        <v>992</v>
      </c>
      <c r="L126" s="66">
        <f t="shared" si="345"/>
        <v>0</v>
      </c>
      <c r="M126" s="66">
        <f t="shared" si="346"/>
        <v>992</v>
      </c>
      <c r="N126" s="66">
        <f t="shared" si="349"/>
        <v>992</v>
      </c>
      <c r="O126" s="66">
        <f t="shared" si="347"/>
        <v>0</v>
      </c>
      <c r="P126" s="66">
        <f t="shared" si="348"/>
        <v>992</v>
      </c>
      <c r="Q126" s="66">
        <f t="shared" si="347"/>
        <v>0</v>
      </c>
      <c r="R126" s="66">
        <f t="shared" si="348"/>
        <v>992</v>
      </c>
    </row>
    <row r="127" spans="1:18" hidden="1" outlineLevel="7" x14ac:dyDescent="0.2">
      <c r="A127" s="210" t="s">
        <v>248</v>
      </c>
      <c r="B127" s="210"/>
      <c r="C127" s="61" t="s">
        <v>249</v>
      </c>
      <c r="D127" s="64">
        <f t="shared" ref="D127:R127" si="350">D128</f>
        <v>1045.2</v>
      </c>
      <c r="E127" s="64">
        <f t="shared" si="350"/>
        <v>0</v>
      </c>
      <c r="F127" s="64">
        <f t="shared" si="350"/>
        <v>1045.2</v>
      </c>
      <c r="G127" s="64">
        <f t="shared" si="350"/>
        <v>0</v>
      </c>
      <c r="H127" s="64">
        <f t="shared" si="350"/>
        <v>1045.2</v>
      </c>
      <c r="I127" s="64">
        <f t="shared" si="350"/>
        <v>992</v>
      </c>
      <c r="J127" s="64">
        <f t="shared" si="350"/>
        <v>0</v>
      </c>
      <c r="K127" s="64">
        <f t="shared" si="350"/>
        <v>992</v>
      </c>
      <c r="L127" s="64">
        <f t="shared" si="350"/>
        <v>0</v>
      </c>
      <c r="M127" s="64">
        <f t="shared" si="350"/>
        <v>992</v>
      </c>
      <c r="N127" s="64">
        <f t="shared" si="350"/>
        <v>992</v>
      </c>
      <c r="O127" s="64">
        <f t="shared" si="350"/>
        <v>0</v>
      </c>
      <c r="P127" s="64">
        <f t="shared" si="350"/>
        <v>992</v>
      </c>
      <c r="Q127" s="64">
        <f t="shared" si="350"/>
        <v>0</v>
      </c>
      <c r="R127" s="64">
        <f t="shared" si="350"/>
        <v>992</v>
      </c>
    </row>
    <row r="128" spans="1:18" ht="31.5" hidden="1" outlineLevel="7" x14ac:dyDescent="0.25">
      <c r="A128" s="59" t="s">
        <v>248</v>
      </c>
      <c r="B128" s="59" t="s">
        <v>41</v>
      </c>
      <c r="C128" s="84" t="s">
        <v>42</v>
      </c>
      <c r="D128" s="3">
        <f>992+53.2</f>
        <v>1045.2</v>
      </c>
      <c r="E128" s="3"/>
      <c r="F128" s="3">
        <f>SUM(D128:E128)</f>
        <v>1045.2</v>
      </c>
      <c r="G128" s="3"/>
      <c r="H128" s="3">
        <f>SUM(F128:G128)</f>
        <v>1045.2</v>
      </c>
      <c r="I128" s="69">
        <v>992</v>
      </c>
      <c r="J128" s="3"/>
      <c r="K128" s="3">
        <f>SUM(I128:J128)</f>
        <v>992</v>
      </c>
      <c r="L128" s="3"/>
      <c r="M128" s="3">
        <f>SUM(K128:L128)</f>
        <v>992</v>
      </c>
      <c r="N128" s="69">
        <v>992</v>
      </c>
      <c r="O128" s="3"/>
      <c r="P128" s="3">
        <f>SUM(N128:O128)</f>
        <v>992</v>
      </c>
      <c r="Q128" s="3"/>
      <c r="R128" s="3">
        <f>SUM(P128:Q128)</f>
        <v>992</v>
      </c>
    </row>
    <row r="129" spans="1:18" ht="47.25" hidden="1" outlineLevel="7" x14ac:dyDescent="0.2">
      <c r="A129" s="62" t="s">
        <v>243</v>
      </c>
      <c r="B129" s="62"/>
      <c r="C129" s="2" t="s">
        <v>644</v>
      </c>
      <c r="D129" s="66">
        <f>D130</f>
        <v>264309.80000000005</v>
      </c>
      <c r="E129" s="66">
        <f t="shared" ref="E129:H129" si="351">E130</f>
        <v>0</v>
      </c>
      <c r="F129" s="66">
        <f t="shared" si="351"/>
        <v>264309.80000000005</v>
      </c>
      <c r="G129" s="66">
        <f t="shared" si="351"/>
        <v>0</v>
      </c>
      <c r="H129" s="66">
        <f t="shared" si="351"/>
        <v>264309.80000000005</v>
      </c>
      <c r="I129" s="66">
        <f t="shared" ref="I129:N129" si="352">I130</f>
        <v>264144.80000000005</v>
      </c>
      <c r="J129" s="66">
        <f t="shared" ref="J129:L129" si="353">J130</f>
        <v>0</v>
      </c>
      <c r="K129" s="66">
        <f t="shared" ref="K129:M129" si="354">K130</f>
        <v>264144.80000000005</v>
      </c>
      <c r="L129" s="66">
        <f t="shared" si="353"/>
        <v>0</v>
      </c>
      <c r="M129" s="66">
        <f t="shared" si="354"/>
        <v>264144.80000000005</v>
      </c>
      <c r="N129" s="66">
        <f t="shared" si="352"/>
        <v>264309.80000000005</v>
      </c>
      <c r="O129" s="66">
        <f t="shared" ref="O129:Q129" si="355">O130</f>
        <v>0</v>
      </c>
      <c r="P129" s="66">
        <f t="shared" ref="P129:R129" si="356">P130</f>
        <v>264309.80000000005</v>
      </c>
      <c r="Q129" s="66">
        <f t="shared" si="355"/>
        <v>0</v>
      </c>
      <c r="R129" s="66">
        <f t="shared" si="356"/>
        <v>264309.80000000005</v>
      </c>
    </row>
    <row r="130" spans="1:18" ht="31.5" hidden="1" outlineLevel="7" x14ac:dyDescent="0.2">
      <c r="A130" s="62" t="s">
        <v>244</v>
      </c>
      <c r="B130" s="62"/>
      <c r="C130" s="2" t="s">
        <v>26</v>
      </c>
      <c r="D130" s="66">
        <f>D131+D135+D137+D139+D141+D143+D145+D147+D149+D151</f>
        <v>264309.80000000005</v>
      </c>
      <c r="E130" s="66">
        <f t="shared" ref="E130:F130" si="357">E131+E135+E137+E139+E141+E143+E145+E147+E149+E151</f>
        <v>0</v>
      </c>
      <c r="F130" s="66">
        <f t="shared" si="357"/>
        <v>264309.80000000005</v>
      </c>
      <c r="G130" s="66">
        <f t="shared" ref="G130:H130" si="358">G131+G135+G137+G139+G141+G143+G145+G147+G149+G151</f>
        <v>0</v>
      </c>
      <c r="H130" s="66">
        <f t="shared" si="358"/>
        <v>264309.80000000005</v>
      </c>
      <c r="I130" s="66">
        <f>I131+I135+I137+I139+I141+I143+I145+I147+I149+I151</f>
        <v>264144.80000000005</v>
      </c>
      <c r="J130" s="66">
        <f t="shared" ref="J130:L130" si="359">J131+J135+J137+J139+J141+J143+J145+J147+J149+J151</f>
        <v>0</v>
      </c>
      <c r="K130" s="66">
        <f t="shared" ref="K130:M130" si="360">K131+K135+K137+K139+K141+K143+K145+K147+K149+K151</f>
        <v>264144.80000000005</v>
      </c>
      <c r="L130" s="66">
        <f t="shared" si="359"/>
        <v>0</v>
      </c>
      <c r="M130" s="66">
        <f t="shared" si="360"/>
        <v>264144.80000000005</v>
      </c>
      <c r="N130" s="66">
        <f>N131+N135+N137+N139+N141+N143+N145+N147+N149+N151</f>
        <v>264309.80000000005</v>
      </c>
      <c r="O130" s="66">
        <f t="shared" ref="O130:Q130" si="361">O131+O135+O137+O139+O141+O143+O145+O147+O149+O151</f>
        <v>0</v>
      </c>
      <c r="P130" s="66">
        <f t="shared" ref="P130:R130" si="362">P131+P135+P137+P139+P141+P143+P145+P147+P149+P151</f>
        <v>264309.80000000005</v>
      </c>
      <c r="Q130" s="66">
        <f t="shared" si="361"/>
        <v>0</v>
      </c>
      <c r="R130" s="66">
        <f t="shared" si="362"/>
        <v>264309.80000000005</v>
      </c>
    </row>
    <row r="131" spans="1:18" hidden="1" outlineLevel="7" x14ac:dyDescent="0.2">
      <c r="A131" s="62" t="s">
        <v>269</v>
      </c>
      <c r="B131" s="62"/>
      <c r="C131" s="2" t="s">
        <v>28</v>
      </c>
      <c r="D131" s="66">
        <f>D132+D133+D134</f>
        <v>8825.5</v>
      </c>
      <c r="E131" s="66">
        <f t="shared" ref="E131:F131" si="363">E132+E133+E134</f>
        <v>0</v>
      </c>
      <c r="F131" s="66">
        <f t="shared" si="363"/>
        <v>8825.5</v>
      </c>
      <c r="G131" s="66">
        <f t="shared" ref="G131:H131" si="364">G132+G133+G134</f>
        <v>0</v>
      </c>
      <c r="H131" s="66">
        <f t="shared" si="364"/>
        <v>8825.5</v>
      </c>
      <c r="I131" s="66">
        <f t="shared" ref="I131:N131" si="365">I132+I133+I134</f>
        <v>8825.5</v>
      </c>
      <c r="J131" s="66">
        <f t="shared" ref="J131:L131" si="366">J132+J133+J134</f>
        <v>0</v>
      </c>
      <c r="K131" s="66">
        <f t="shared" ref="K131:M131" si="367">K132+K133+K134</f>
        <v>8825.5</v>
      </c>
      <c r="L131" s="66">
        <f t="shared" si="366"/>
        <v>0</v>
      </c>
      <c r="M131" s="66">
        <f t="shared" si="367"/>
        <v>8825.5</v>
      </c>
      <c r="N131" s="66">
        <f t="shared" si="365"/>
        <v>8825.5</v>
      </c>
      <c r="O131" s="66">
        <f t="shared" ref="O131:R131" si="368">O132+O133+O134</f>
        <v>0</v>
      </c>
      <c r="P131" s="66">
        <f t="shared" ref="P131" si="369">P132+P133+P134</f>
        <v>8825.5</v>
      </c>
      <c r="Q131" s="66">
        <f t="shared" si="368"/>
        <v>0</v>
      </c>
      <c r="R131" s="66">
        <f t="shared" si="368"/>
        <v>8825.5</v>
      </c>
    </row>
    <row r="132" spans="1:18" ht="47.25" hidden="1" outlineLevel="7" x14ac:dyDescent="0.2">
      <c r="A132" s="63" t="s">
        <v>269</v>
      </c>
      <c r="B132" s="63" t="s">
        <v>3</v>
      </c>
      <c r="C132" s="80" t="s">
        <v>4</v>
      </c>
      <c r="D132" s="91">
        <v>8522.5</v>
      </c>
      <c r="E132" s="3"/>
      <c r="F132" s="3">
        <f t="shared" ref="F132:F134" si="370">SUM(D132:E132)</f>
        <v>8522.5</v>
      </c>
      <c r="G132" s="3"/>
      <c r="H132" s="3">
        <f t="shared" ref="H132:H134" si="371">SUM(F132:G132)</f>
        <v>8522.5</v>
      </c>
      <c r="I132" s="69">
        <v>8522.5</v>
      </c>
      <c r="J132" s="3"/>
      <c r="K132" s="3">
        <f t="shared" ref="K132:K134" si="372">SUM(I132:J132)</f>
        <v>8522.5</v>
      </c>
      <c r="L132" s="3"/>
      <c r="M132" s="3">
        <f t="shared" ref="M132:M134" si="373">SUM(K132:L132)</f>
        <v>8522.5</v>
      </c>
      <c r="N132" s="69">
        <v>8522.5</v>
      </c>
      <c r="O132" s="3"/>
      <c r="P132" s="3">
        <f t="shared" ref="P132:P134" si="374">SUM(N132:O132)</f>
        <v>8522.5</v>
      </c>
      <c r="Q132" s="3"/>
      <c r="R132" s="3">
        <f t="shared" ref="R132:R134" si="375">SUM(P132:Q132)</f>
        <v>8522.5</v>
      </c>
    </row>
    <row r="133" spans="1:18" ht="31.5" hidden="1" outlineLevel="7" x14ac:dyDescent="0.2">
      <c r="A133" s="63" t="s">
        <v>269</v>
      </c>
      <c r="B133" s="63" t="s">
        <v>6</v>
      </c>
      <c r="C133" s="80" t="s">
        <v>7</v>
      </c>
      <c r="D133" s="91">
        <v>302.7</v>
      </c>
      <c r="E133" s="3"/>
      <c r="F133" s="3">
        <f t="shared" si="370"/>
        <v>302.7</v>
      </c>
      <c r="G133" s="3"/>
      <c r="H133" s="3">
        <f t="shared" si="371"/>
        <v>302.7</v>
      </c>
      <c r="I133" s="69">
        <v>302.7</v>
      </c>
      <c r="J133" s="3"/>
      <c r="K133" s="3">
        <f t="shared" si="372"/>
        <v>302.7</v>
      </c>
      <c r="L133" s="3"/>
      <c r="M133" s="3">
        <f t="shared" si="373"/>
        <v>302.7</v>
      </c>
      <c r="N133" s="69">
        <v>302.7</v>
      </c>
      <c r="O133" s="3"/>
      <c r="P133" s="3">
        <f t="shared" si="374"/>
        <v>302.7</v>
      </c>
      <c r="Q133" s="3"/>
      <c r="R133" s="3">
        <f t="shared" si="375"/>
        <v>302.7</v>
      </c>
    </row>
    <row r="134" spans="1:18" hidden="1" outlineLevel="7" x14ac:dyDescent="0.2">
      <c r="A134" s="59" t="s">
        <v>269</v>
      </c>
      <c r="B134" s="59" t="s">
        <v>14</v>
      </c>
      <c r="C134" s="82" t="s">
        <v>15</v>
      </c>
      <c r="D134" s="3">
        <v>0.3</v>
      </c>
      <c r="E134" s="3"/>
      <c r="F134" s="3">
        <f t="shared" si="370"/>
        <v>0.3</v>
      </c>
      <c r="G134" s="3"/>
      <c r="H134" s="3">
        <f t="shared" si="371"/>
        <v>0.3</v>
      </c>
      <c r="I134" s="69">
        <v>0.3</v>
      </c>
      <c r="J134" s="3"/>
      <c r="K134" s="3">
        <f t="shared" si="372"/>
        <v>0.3</v>
      </c>
      <c r="L134" s="3"/>
      <c r="M134" s="3">
        <f t="shared" si="373"/>
        <v>0.3</v>
      </c>
      <c r="N134" s="69">
        <v>0.3</v>
      </c>
      <c r="O134" s="3"/>
      <c r="P134" s="3">
        <f t="shared" si="374"/>
        <v>0.3</v>
      </c>
      <c r="Q134" s="3"/>
      <c r="R134" s="3">
        <f t="shared" si="375"/>
        <v>0.3</v>
      </c>
    </row>
    <row r="135" spans="1:18" hidden="1" outlineLevel="7" x14ac:dyDescent="0.2">
      <c r="A135" s="62" t="s">
        <v>245</v>
      </c>
      <c r="B135" s="62"/>
      <c r="C135" s="2" t="s">
        <v>225</v>
      </c>
      <c r="D135" s="66">
        <f>D136</f>
        <v>70739.100000000006</v>
      </c>
      <c r="E135" s="66">
        <f t="shared" ref="E135:H135" si="376">E136</f>
        <v>0</v>
      </c>
      <c r="F135" s="66">
        <f t="shared" si="376"/>
        <v>70739.100000000006</v>
      </c>
      <c r="G135" s="66">
        <f t="shared" si="376"/>
        <v>0</v>
      </c>
      <c r="H135" s="66">
        <f t="shared" si="376"/>
        <v>70739.100000000006</v>
      </c>
      <c r="I135" s="66">
        <f t="shared" ref="I135:N135" si="377">I136</f>
        <v>70739.100000000006</v>
      </c>
      <c r="J135" s="66">
        <f t="shared" ref="J135:L135" si="378">J136</f>
        <v>0</v>
      </c>
      <c r="K135" s="66">
        <f t="shared" ref="K135:M135" si="379">K136</f>
        <v>70739.100000000006</v>
      </c>
      <c r="L135" s="66">
        <f t="shared" si="378"/>
        <v>0</v>
      </c>
      <c r="M135" s="66">
        <f t="shared" si="379"/>
        <v>70739.100000000006</v>
      </c>
      <c r="N135" s="66">
        <f t="shared" si="377"/>
        <v>70739.100000000006</v>
      </c>
      <c r="O135" s="66">
        <f t="shared" ref="O135:Q135" si="380">O136</f>
        <v>0</v>
      </c>
      <c r="P135" s="66">
        <f t="shared" ref="P135:R135" si="381">P136</f>
        <v>70739.100000000006</v>
      </c>
      <c r="Q135" s="66">
        <f t="shared" si="380"/>
        <v>0</v>
      </c>
      <c r="R135" s="66">
        <f t="shared" si="381"/>
        <v>70739.100000000006</v>
      </c>
    </row>
    <row r="136" spans="1:18" ht="31.5" hidden="1" outlineLevel="3" x14ac:dyDescent="0.2">
      <c r="A136" s="63" t="s">
        <v>245</v>
      </c>
      <c r="B136" s="63" t="s">
        <v>41</v>
      </c>
      <c r="C136" s="80" t="s">
        <v>42</v>
      </c>
      <c r="D136" s="3">
        <v>70739.100000000006</v>
      </c>
      <c r="E136" s="3"/>
      <c r="F136" s="3">
        <f>SUM(D136:E136)</f>
        <v>70739.100000000006</v>
      </c>
      <c r="G136" s="3"/>
      <c r="H136" s="3">
        <f>SUM(F136:G136)</f>
        <v>70739.100000000006</v>
      </c>
      <c r="I136" s="69">
        <v>70739.100000000006</v>
      </c>
      <c r="J136" s="3"/>
      <c r="K136" s="3">
        <f>SUM(I136:J136)</f>
        <v>70739.100000000006</v>
      </c>
      <c r="L136" s="3"/>
      <c r="M136" s="3">
        <f>SUM(K136:L136)</f>
        <v>70739.100000000006</v>
      </c>
      <c r="N136" s="69">
        <v>70739.100000000006</v>
      </c>
      <c r="O136" s="3"/>
      <c r="P136" s="3">
        <f>SUM(N136:O136)</f>
        <v>70739.100000000006</v>
      </c>
      <c r="Q136" s="3"/>
      <c r="R136" s="3">
        <f>SUM(P136:Q136)</f>
        <v>70739.100000000006</v>
      </c>
    </row>
    <row r="137" spans="1:18" hidden="1" outlineLevel="4" x14ac:dyDescent="0.2">
      <c r="A137" s="62" t="s">
        <v>250</v>
      </c>
      <c r="B137" s="62"/>
      <c r="C137" s="2" t="s">
        <v>251</v>
      </c>
      <c r="D137" s="66">
        <f>D138</f>
        <v>16234.3</v>
      </c>
      <c r="E137" s="66">
        <f t="shared" ref="E137:H137" si="382">E138</f>
        <v>0</v>
      </c>
      <c r="F137" s="66">
        <f t="shared" si="382"/>
        <v>16234.3</v>
      </c>
      <c r="G137" s="66">
        <f t="shared" si="382"/>
        <v>0</v>
      </c>
      <c r="H137" s="66">
        <f t="shared" si="382"/>
        <v>16234.3</v>
      </c>
      <c r="I137" s="66">
        <f t="shared" ref="I137:N137" si="383">I138</f>
        <v>16234.3</v>
      </c>
      <c r="J137" s="66">
        <f t="shared" ref="J137:L137" si="384">J138</f>
        <v>0</v>
      </c>
      <c r="K137" s="66">
        <f t="shared" ref="K137:M137" si="385">K138</f>
        <v>16234.3</v>
      </c>
      <c r="L137" s="66">
        <f t="shared" si="384"/>
        <v>0</v>
      </c>
      <c r="M137" s="66">
        <f t="shared" si="385"/>
        <v>16234.3</v>
      </c>
      <c r="N137" s="66">
        <f t="shared" si="383"/>
        <v>16234.3</v>
      </c>
      <c r="O137" s="66">
        <f t="shared" ref="O137:Q137" si="386">O138</f>
        <v>0</v>
      </c>
      <c r="P137" s="66">
        <f t="shared" ref="P137:R137" si="387">P138</f>
        <v>16234.3</v>
      </c>
      <c r="Q137" s="66">
        <f t="shared" si="386"/>
        <v>0</v>
      </c>
      <c r="R137" s="66">
        <f t="shared" si="387"/>
        <v>16234.3</v>
      </c>
    </row>
    <row r="138" spans="1:18" ht="31.5" hidden="1" outlineLevel="4" x14ac:dyDescent="0.2">
      <c r="A138" s="63" t="s">
        <v>250</v>
      </c>
      <c r="B138" s="63" t="s">
        <v>41</v>
      </c>
      <c r="C138" s="80" t="s">
        <v>42</v>
      </c>
      <c r="D138" s="3">
        <v>16234.3</v>
      </c>
      <c r="E138" s="3"/>
      <c r="F138" s="3">
        <f>SUM(D138:E138)</f>
        <v>16234.3</v>
      </c>
      <c r="G138" s="3"/>
      <c r="H138" s="3">
        <f>SUM(F138:G138)</f>
        <v>16234.3</v>
      </c>
      <c r="I138" s="69">
        <v>16234.3</v>
      </c>
      <c r="J138" s="3"/>
      <c r="K138" s="3">
        <f>SUM(I138:J138)</f>
        <v>16234.3</v>
      </c>
      <c r="L138" s="3"/>
      <c r="M138" s="3">
        <f>SUM(K138:L138)</f>
        <v>16234.3</v>
      </c>
      <c r="N138" s="69">
        <v>16234.3</v>
      </c>
      <c r="O138" s="3"/>
      <c r="P138" s="3">
        <f>SUM(N138:O138)</f>
        <v>16234.3</v>
      </c>
      <c r="Q138" s="3"/>
      <c r="R138" s="3">
        <f>SUM(P138:Q138)</f>
        <v>16234.3</v>
      </c>
    </row>
    <row r="139" spans="1:18" hidden="1" outlineLevel="4" x14ac:dyDescent="0.2">
      <c r="A139" s="62" t="s">
        <v>255</v>
      </c>
      <c r="B139" s="62"/>
      <c r="C139" s="2" t="s">
        <v>256</v>
      </c>
      <c r="D139" s="66">
        <f>D140</f>
        <v>60632.9</v>
      </c>
      <c r="E139" s="66">
        <f t="shared" ref="E139:H139" si="388">E140</f>
        <v>0</v>
      </c>
      <c r="F139" s="66">
        <f t="shared" si="388"/>
        <v>60632.9</v>
      </c>
      <c r="G139" s="66">
        <f t="shared" si="388"/>
        <v>0</v>
      </c>
      <c r="H139" s="66">
        <f t="shared" si="388"/>
        <v>60632.9</v>
      </c>
      <c r="I139" s="66">
        <f t="shared" ref="I139:N139" si="389">I140</f>
        <v>60632.9</v>
      </c>
      <c r="J139" s="66">
        <f t="shared" ref="J139:L139" si="390">J140</f>
        <v>0</v>
      </c>
      <c r="K139" s="66">
        <f t="shared" ref="K139:M139" si="391">K140</f>
        <v>60632.9</v>
      </c>
      <c r="L139" s="66">
        <f t="shared" si="390"/>
        <v>0</v>
      </c>
      <c r="M139" s="66">
        <f t="shared" si="391"/>
        <v>60632.9</v>
      </c>
      <c r="N139" s="66">
        <f t="shared" si="389"/>
        <v>60632.9</v>
      </c>
      <c r="O139" s="66">
        <f t="shared" ref="O139:Q139" si="392">O140</f>
        <v>0</v>
      </c>
      <c r="P139" s="66">
        <f t="shared" ref="P139:R139" si="393">P140</f>
        <v>60632.9</v>
      </c>
      <c r="Q139" s="66">
        <f t="shared" si="392"/>
        <v>0</v>
      </c>
      <c r="R139" s="66">
        <f t="shared" si="393"/>
        <v>60632.9</v>
      </c>
    </row>
    <row r="140" spans="1:18" ht="31.5" hidden="1" outlineLevel="4" x14ac:dyDescent="0.2">
      <c r="A140" s="63" t="s">
        <v>255</v>
      </c>
      <c r="B140" s="63" t="s">
        <v>41</v>
      </c>
      <c r="C140" s="80" t="s">
        <v>42</v>
      </c>
      <c r="D140" s="3">
        <v>60632.9</v>
      </c>
      <c r="E140" s="3"/>
      <c r="F140" s="3">
        <f>SUM(D140:E140)</f>
        <v>60632.9</v>
      </c>
      <c r="G140" s="3"/>
      <c r="H140" s="3">
        <f>SUM(F140:G140)</f>
        <v>60632.9</v>
      </c>
      <c r="I140" s="69">
        <v>60632.9</v>
      </c>
      <c r="J140" s="3"/>
      <c r="K140" s="3">
        <f>SUM(I140:J140)</f>
        <v>60632.9</v>
      </c>
      <c r="L140" s="3"/>
      <c r="M140" s="3">
        <f>SUM(K140:L140)</f>
        <v>60632.9</v>
      </c>
      <c r="N140" s="69">
        <v>60632.9</v>
      </c>
      <c r="O140" s="3"/>
      <c r="P140" s="3">
        <f>SUM(N140:O140)</f>
        <v>60632.9</v>
      </c>
      <c r="Q140" s="3"/>
      <c r="R140" s="3">
        <f>SUM(P140:Q140)</f>
        <v>60632.9</v>
      </c>
    </row>
    <row r="141" spans="1:18" hidden="1" outlineLevel="4" x14ac:dyDescent="0.2">
      <c r="A141" s="62" t="s">
        <v>257</v>
      </c>
      <c r="B141" s="62"/>
      <c r="C141" s="2" t="s">
        <v>258</v>
      </c>
      <c r="D141" s="66">
        <f>D142</f>
        <v>36509.4</v>
      </c>
      <c r="E141" s="66">
        <f t="shared" ref="E141:H141" si="394">E142</f>
        <v>0</v>
      </c>
      <c r="F141" s="66">
        <f t="shared" si="394"/>
        <v>36509.4</v>
      </c>
      <c r="G141" s="66">
        <f t="shared" si="394"/>
        <v>0</v>
      </c>
      <c r="H141" s="66">
        <f t="shared" si="394"/>
        <v>36509.4</v>
      </c>
      <c r="I141" s="66">
        <f t="shared" ref="I141:N141" si="395">I142</f>
        <v>36509.4</v>
      </c>
      <c r="J141" s="66">
        <f t="shared" ref="J141:L141" si="396">J142</f>
        <v>0</v>
      </c>
      <c r="K141" s="66">
        <f t="shared" ref="K141:M141" si="397">K142</f>
        <v>36509.4</v>
      </c>
      <c r="L141" s="66">
        <f t="shared" si="396"/>
        <v>0</v>
      </c>
      <c r="M141" s="66">
        <f t="shared" si="397"/>
        <v>36509.4</v>
      </c>
      <c r="N141" s="66">
        <f t="shared" si="395"/>
        <v>36509.4</v>
      </c>
      <c r="O141" s="66">
        <f t="shared" ref="O141:Q141" si="398">O142</f>
        <v>0</v>
      </c>
      <c r="P141" s="66">
        <f t="shared" ref="P141:R141" si="399">P142</f>
        <v>36509.4</v>
      </c>
      <c r="Q141" s="66">
        <f t="shared" si="398"/>
        <v>0</v>
      </c>
      <c r="R141" s="66">
        <f t="shared" si="399"/>
        <v>36509.4</v>
      </c>
    </row>
    <row r="142" spans="1:18" ht="31.5" hidden="1" outlineLevel="4" x14ac:dyDescent="0.2">
      <c r="A142" s="63" t="s">
        <v>257</v>
      </c>
      <c r="B142" s="63" t="s">
        <v>41</v>
      </c>
      <c r="C142" s="80" t="s">
        <v>42</v>
      </c>
      <c r="D142" s="89">
        <v>36509.4</v>
      </c>
      <c r="E142" s="3"/>
      <c r="F142" s="3">
        <f>SUM(D142:E142)</f>
        <v>36509.4</v>
      </c>
      <c r="G142" s="3"/>
      <c r="H142" s="3">
        <f>SUM(F142:G142)</f>
        <v>36509.4</v>
      </c>
      <c r="I142" s="69">
        <v>36509.4</v>
      </c>
      <c r="J142" s="3"/>
      <c r="K142" s="3">
        <f>SUM(I142:J142)</f>
        <v>36509.4</v>
      </c>
      <c r="L142" s="3"/>
      <c r="M142" s="3">
        <f>SUM(K142:L142)</f>
        <v>36509.4</v>
      </c>
      <c r="N142" s="69">
        <v>36509.4</v>
      </c>
      <c r="O142" s="3"/>
      <c r="P142" s="3">
        <f>SUM(N142:O142)</f>
        <v>36509.4</v>
      </c>
      <c r="Q142" s="3"/>
      <c r="R142" s="3">
        <f>SUM(P142:Q142)</f>
        <v>36509.4</v>
      </c>
    </row>
    <row r="143" spans="1:18" ht="31.5" hidden="1" outlineLevel="4" x14ac:dyDescent="0.2">
      <c r="A143" s="62" t="s">
        <v>259</v>
      </c>
      <c r="B143" s="62"/>
      <c r="C143" s="2" t="s">
        <v>260</v>
      </c>
      <c r="D143" s="66">
        <f>D144</f>
        <v>54765.599999999999</v>
      </c>
      <c r="E143" s="66">
        <f t="shared" ref="E143:H143" si="400">E144</f>
        <v>0</v>
      </c>
      <c r="F143" s="66">
        <f t="shared" si="400"/>
        <v>54765.599999999999</v>
      </c>
      <c r="G143" s="66">
        <f t="shared" si="400"/>
        <v>0</v>
      </c>
      <c r="H143" s="66">
        <f t="shared" si="400"/>
        <v>54765.599999999999</v>
      </c>
      <c r="I143" s="66">
        <f t="shared" ref="I143:N143" si="401">I144</f>
        <v>54765.599999999999</v>
      </c>
      <c r="J143" s="66">
        <f t="shared" ref="J143:L143" si="402">J144</f>
        <v>0</v>
      </c>
      <c r="K143" s="66">
        <f t="shared" ref="K143:M143" si="403">K144</f>
        <v>54765.599999999999</v>
      </c>
      <c r="L143" s="66">
        <f t="shared" si="402"/>
        <v>0</v>
      </c>
      <c r="M143" s="66">
        <f t="shared" si="403"/>
        <v>54765.599999999999</v>
      </c>
      <c r="N143" s="66">
        <f t="shared" si="401"/>
        <v>54765.599999999999</v>
      </c>
      <c r="O143" s="66">
        <f t="shared" ref="O143:Q143" si="404">O144</f>
        <v>0</v>
      </c>
      <c r="P143" s="66">
        <f t="shared" ref="P143:R143" si="405">P144</f>
        <v>54765.599999999999</v>
      </c>
      <c r="Q143" s="66">
        <f t="shared" si="404"/>
        <v>0</v>
      </c>
      <c r="R143" s="66">
        <f t="shared" si="405"/>
        <v>54765.599999999999</v>
      </c>
    </row>
    <row r="144" spans="1:18" ht="31.5" hidden="1" outlineLevel="4" x14ac:dyDescent="0.2">
      <c r="A144" s="63" t="s">
        <v>259</v>
      </c>
      <c r="B144" s="63" t="s">
        <v>41</v>
      </c>
      <c r="C144" s="80" t="s">
        <v>42</v>
      </c>
      <c r="D144" s="3">
        <f>54758.1+7.5</f>
        <v>54765.599999999999</v>
      </c>
      <c r="E144" s="3"/>
      <c r="F144" s="3">
        <f>SUM(D144:E144)</f>
        <v>54765.599999999999</v>
      </c>
      <c r="G144" s="3"/>
      <c r="H144" s="3">
        <f>SUM(F144:G144)</f>
        <v>54765.599999999999</v>
      </c>
      <c r="I144" s="69">
        <f>54758.1+7.5</f>
        <v>54765.599999999999</v>
      </c>
      <c r="J144" s="3"/>
      <c r="K144" s="3">
        <f>SUM(I144:J144)</f>
        <v>54765.599999999999</v>
      </c>
      <c r="L144" s="3"/>
      <c r="M144" s="3">
        <f>SUM(K144:L144)</f>
        <v>54765.599999999999</v>
      </c>
      <c r="N144" s="69">
        <f>54758.1+7.5</f>
        <v>54765.599999999999</v>
      </c>
      <c r="O144" s="3"/>
      <c r="P144" s="3">
        <f>SUM(N144:O144)</f>
        <v>54765.599999999999</v>
      </c>
      <c r="Q144" s="3"/>
      <c r="R144" s="3">
        <f>SUM(P144:Q144)</f>
        <v>54765.599999999999</v>
      </c>
    </row>
    <row r="145" spans="1:18" hidden="1" outlineLevel="4" x14ac:dyDescent="0.2">
      <c r="A145" s="62" t="s">
        <v>270</v>
      </c>
      <c r="B145" s="62"/>
      <c r="C145" s="2" t="s">
        <v>271</v>
      </c>
      <c r="D145" s="66">
        <f>D146</f>
        <v>16003</v>
      </c>
      <c r="E145" s="66">
        <f t="shared" ref="E145:H145" si="406">E146</f>
        <v>0</v>
      </c>
      <c r="F145" s="66">
        <f t="shared" si="406"/>
        <v>16003</v>
      </c>
      <c r="G145" s="66">
        <f t="shared" si="406"/>
        <v>0</v>
      </c>
      <c r="H145" s="66">
        <f t="shared" si="406"/>
        <v>16003</v>
      </c>
      <c r="I145" s="66">
        <f>I146</f>
        <v>16003</v>
      </c>
      <c r="J145" s="66">
        <f t="shared" ref="J145:L145" si="407">J146</f>
        <v>0</v>
      </c>
      <c r="K145" s="66">
        <f t="shared" ref="K145:M145" si="408">K146</f>
        <v>16003</v>
      </c>
      <c r="L145" s="66">
        <f t="shared" si="407"/>
        <v>0</v>
      </c>
      <c r="M145" s="66">
        <f t="shared" si="408"/>
        <v>16003</v>
      </c>
      <c r="N145" s="66">
        <f>N146</f>
        <v>16003</v>
      </c>
      <c r="O145" s="66">
        <f t="shared" ref="O145:Q145" si="409">O146</f>
        <v>0</v>
      </c>
      <c r="P145" s="66">
        <f t="shared" ref="P145:R145" si="410">P146</f>
        <v>16003</v>
      </c>
      <c r="Q145" s="66">
        <f t="shared" si="409"/>
        <v>0</v>
      </c>
      <c r="R145" s="66">
        <f t="shared" si="410"/>
        <v>16003</v>
      </c>
    </row>
    <row r="146" spans="1:18" ht="31.5" hidden="1" outlineLevel="4" x14ac:dyDescent="0.2">
      <c r="A146" s="63" t="s">
        <v>270</v>
      </c>
      <c r="B146" s="63" t="s">
        <v>41</v>
      </c>
      <c r="C146" s="80" t="s">
        <v>42</v>
      </c>
      <c r="D146" s="89">
        <v>16003</v>
      </c>
      <c r="E146" s="3"/>
      <c r="F146" s="3">
        <f>SUM(D146:E146)</f>
        <v>16003</v>
      </c>
      <c r="G146" s="3"/>
      <c r="H146" s="3">
        <f>SUM(F146:G146)</f>
        <v>16003</v>
      </c>
      <c r="I146" s="69">
        <v>16003</v>
      </c>
      <c r="J146" s="3"/>
      <c r="K146" s="3">
        <f>SUM(I146:J146)</f>
        <v>16003</v>
      </c>
      <c r="L146" s="3"/>
      <c r="M146" s="3">
        <f>SUM(K146:L146)</f>
        <v>16003</v>
      </c>
      <c r="N146" s="69">
        <v>16003</v>
      </c>
      <c r="O146" s="3"/>
      <c r="P146" s="3">
        <f>SUM(N146:O146)</f>
        <v>16003</v>
      </c>
      <c r="Q146" s="3"/>
      <c r="R146" s="3">
        <f>SUM(P146:Q146)</f>
        <v>16003</v>
      </c>
    </row>
    <row r="147" spans="1:18" ht="31.5" hidden="1" outlineLevel="5" x14ac:dyDescent="0.2">
      <c r="A147" s="62" t="s">
        <v>261</v>
      </c>
      <c r="B147" s="62"/>
      <c r="C147" s="2" t="s">
        <v>262</v>
      </c>
      <c r="D147" s="66">
        <f>D148</f>
        <v>50</v>
      </c>
      <c r="E147" s="66">
        <f t="shared" ref="E147:H147" si="411">E148</f>
        <v>0</v>
      </c>
      <c r="F147" s="66">
        <f t="shared" si="411"/>
        <v>50</v>
      </c>
      <c r="G147" s="66">
        <f t="shared" si="411"/>
        <v>0</v>
      </c>
      <c r="H147" s="66">
        <f t="shared" si="411"/>
        <v>50</v>
      </c>
      <c r="I147" s="66">
        <f t="shared" ref="I147:N147" si="412">I148</f>
        <v>50</v>
      </c>
      <c r="J147" s="66">
        <f t="shared" ref="J147:L147" si="413">J148</f>
        <v>0</v>
      </c>
      <c r="K147" s="66">
        <f t="shared" ref="K147:M147" si="414">K148</f>
        <v>50</v>
      </c>
      <c r="L147" s="66">
        <f t="shared" si="413"/>
        <v>0</v>
      </c>
      <c r="M147" s="66">
        <f t="shared" si="414"/>
        <v>50</v>
      </c>
      <c r="N147" s="66">
        <f t="shared" si="412"/>
        <v>50</v>
      </c>
      <c r="O147" s="66">
        <f t="shared" ref="O147:Q147" si="415">O148</f>
        <v>0</v>
      </c>
      <c r="P147" s="66">
        <f t="shared" ref="P147:R147" si="416">P148</f>
        <v>50</v>
      </c>
      <c r="Q147" s="66">
        <f t="shared" si="415"/>
        <v>0</v>
      </c>
      <c r="R147" s="66">
        <f t="shared" si="416"/>
        <v>50</v>
      </c>
    </row>
    <row r="148" spans="1:18" ht="31.5" hidden="1" outlineLevel="7" x14ac:dyDescent="0.2">
      <c r="A148" s="63" t="s">
        <v>261</v>
      </c>
      <c r="B148" s="63" t="s">
        <v>41</v>
      </c>
      <c r="C148" s="80" t="s">
        <v>42</v>
      </c>
      <c r="D148" s="3">
        <v>50</v>
      </c>
      <c r="E148" s="3"/>
      <c r="F148" s="3">
        <f>SUM(D148:E148)</f>
        <v>50</v>
      </c>
      <c r="G148" s="3"/>
      <c r="H148" s="3">
        <f>SUM(F148:G148)</f>
        <v>50</v>
      </c>
      <c r="I148" s="69">
        <v>50</v>
      </c>
      <c r="J148" s="3"/>
      <c r="K148" s="3">
        <f>SUM(I148:J148)</f>
        <v>50</v>
      </c>
      <c r="L148" s="3"/>
      <c r="M148" s="3">
        <f>SUM(K148:L148)</f>
        <v>50</v>
      </c>
      <c r="N148" s="69">
        <v>50</v>
      </c>
      <c r="O148" s="3"/>
      <c r="P148" s="3">
        <f>SUM(N148:O148)</f>
        <v>50</v>
      </c>
      <c r="Q148" s="3"/>
      <c r="R148" s="3">
        <f>SUM(P148:Q148)</f>
        <v>50</v>
      </c>
    </row>
    <row r="149" spans="1:18" ht="47.25" hidden="1" outlineLevel="5" x14ac:dyDescent="0.2">
      <c r="A149" s="62" t="s">
        <v>263</v>
      </c>
      <c r="B149" s="62"/>
      <c r="C149" s="2" t="s">
        <v>264</v>
      </c>
      <c r="D149" s="66">
        <f>D150</f>
        <v>385</v>
      </c>
      <c r="E149" s="64">
        <f t="shared" ref="E149:G149" si="417">E150</f>
        <v>165</v>
      </c>
      <c r="F149" s="66">
        <f t="shared" ref="F149:H149" si="418">F150</f>
        <v>550</v>
      </c>
      <c r="G149" s="64">
        <f t="shared" si="417"/>
        <v>0</v>
      </c>
      <c r="H149" s="66">
        <f t="shared" si="418"/>
        <v>550</v>
      </c>
      <c r="I149" s="66">
        <f t="shared" ref="I149:Q149" si="419">I150</f>
        <v>385</v>
      </c>
      <c r="J149" s="66">
        <f t="shared" ref="J149:L149" si="420">J150</f>
        <v>0</v>
      </c>
      <c r="K149" s="66">
        <f t="shared" ref="K149:M149" si="421">K150</f>
        <v>385</v>
      </c>
      <c r="L149" s="66">
        <f t="shared" si="420"/>
        <v>0</v>
      </c>
      <c r="M149" s="66">
        <f t="shared" si="421"/>
        <v>385</v>
      </c>
      <c r="N149" s="66">
        <f t="shared" si="419"/>
        <v>385</v>
      </c>
      <c r="O149" s="64">
        <f t="shared" si="419"/>
        <v>165</v>
      </c>
      <c r="P149" s="66">
        <f t="shared" ref="P149:R149" si="422">P150</f>
        <v>550</v>
      </c>
      <c r="Q149" s="64">
        <f t="shared" si="419"/>
        <v>165</v>
      </c>
      <c r="R149" s="66">
        <f t="shared" si="422"/>
        <v>715</v>
      </c>
    </row>
    <row r="150" spans="1:18" ht="31.5" hidden="1" outlineLevel="7" x14ac:dyDescent="0.2">
      <c r="A150" s="63" t="s">
        <v>263</v>
      </c>
      <c r="B150" s="63" t="s">
        <v>41</v>
      </c>
      <c r="C150" s="80" t="s">
        <v>42</v>
      </c>
      <c r="D150" s="3">
        <v>385</v>
      </c>
      <c r="E150" s="3">
        <v>165</v>
      </c>
      <c r="F150" s="3">
        <f>SUM(D150:E150)</f>
        <v>550</v>
      </c>
      <c r="G150" s="3"/>
      <c r="H150" s="3">
        <f>SUM(F150:G150)</f>
        <v>550</v>
      </c>
      <c r="I150" s="69">
        <v>385</v>
      </c>
      <c r="J150" s="3"/>
      <c r="K150" s="3">
        <f>SUM(I150:J150)</f>
        <v>385</v>
      </c>
      <c r="L150" s="3"/>
      <c r="M150" s="3">
        <f>SUM(K150:L150)</f>
        <v>385</v>
      </c>
      <c r="N150" s="69">
        <v>385</v>
      </c>
      <c r="O150" s="3">
        <v>165</v>
      </c>
      <c r="P150" s="3">
        <f>SUM(N150:O150)</f>
        <v>550</v>
      </c>
      <c r="Q150" s="3">
        <v>165</v>
      </c>
      <c r="R150" s="3">
        <f>SUM(P150:Q150)</f>
        <v>715</v>
      </c>
    </row>
    <row r="151" spans="1:18" ht="47.25" hidden="1" outlineLevel="3" x14ac:dyDescent="0.2">
      <c r="A151" s="62" t="s">
        <v>441</v>
      </c>
      <c r="B151" s="62"/>
      <c r="C151" s="2" t="s">
        <v>595</v>
      </c>
      <c r="D151" s="66">
        <f>D152</f>
        <v>165</v>
      </c>
      <c r="E151" s="64">
        <f t="shared" ref="E151:G151" si="423">E152</f>
        <v>-165</v>
      </c>
      <c r="F151" s="66">
        <f t="shared" ref="F151:H151" si="424">F152</f>
        <v>0</v>
      </c>
      <c r="G151" s="64">
        <f t="shared" si="423"/>
        <v>0</v>
      </c>
      <c r="H151" s="66">
        <f t="shared" si="424"/>
        <v>0</v>
      </c>
      <c r="I151" s="66"/>
      <c r="J151" s="66">
        <f t="shared" ref="J151:L151" si="425">J152</f>
        <v>0</v>
      </c>
      <c r="K151" s="66">
        <f t="shared" ref="K151:M151" si="426">K152</f>
        <v>0</v>
      </c>
      <c r="L151" s="66">
        <f t="shared" si="425"/>
        <v>0</v>
      </c>
      <c r="M151" s="66">
        <f t="shared" si="426"/>
        <v>0</v>
      </c>
      <c r="N151" s="66">
        <f t="shared" ref="N151:Q151" si="427">N152</f>
        <v>165</v>
      </c>
      <c r="O151" s="64">
        <f t="shared" si="427"/>
        <v>-165</v>
      </c>
      <c r="P151" s="66">
        <f t="shared" ref="P151:R151" si="428">P152</f>
        <v>0</v>
      </c>
      <c r="Q151" s="64">
        <f t="shared" si="427"/>
        <v>-165</v>
      </c>
      <c r="R151" s="66">
        <f t="shared" si="428"/>
        <v>-165</v>
      </c>
    </row>
    <row r="152" spans="1:18" ht="29.25" hidden="1" customHeight="1" outlineLevel="4" x14ac:dyDescent="0.2">
      <c r="A152" s="63" t="s">
        <v>441</v>
      </c>
      <c r="B152" s="63" t="s">
        <v>41</v>
      </c>
      <c r="C152" s="80" t="s">
        <v>42</v>
      </c>
      <c r="D152" s="3">
        <v>165</v>
      </c>
      <c r="E152" s="3">
        <v>-165</v>
      </c>
      <c r="F152" s="3">
        <f>SUM(D152:E152)</f>
        <v>0</v>
      </c>
      <c r="G152" s="3"/>
      <c r="H152" s="3">
        <f>SUM(F152:G152)</f>
        <v>0</v>
      </c>
      <c r="I152" s="69"/>
      <c r="J152" s="3"/>
      <c r="K152" s="3">
        <f>SUM(I152:J152)</f>
        <v>0</v>
      </c>
      <c r="L152" s="3"/>
      <c r="M152" s="3">
        <f>SUM(K152:L152)</f>
        <v>0</v>
      </c>
      <c r="N152" s="69">
        <v>165</v>
      </c>
      <c r="O152" s="3">
        <v>-165</v>
      </c>
      <c r="P152" s="3">
        <f>SUM(N152:O152)</f>
        <v>0</v>
      </c>
      <c r="Q152" s="3">
        <v>-165</v>
      </c>
      <c r="R152" s="3">
        <f>SUM(P152:Q152)</f>
        <v>-165</v>
      </c>
    </row>
    <row r="153" spans="1:18" ht="48.75" customHeight="1" outlineLevel="4" x14ac:dyDescent="0.2">
      <c r="A153" s="62" t="s">
        <v>31</v>
      </c>
      <c r="B153" s="62"/>
      <c r="C153" s="2" t="s">
        <v>645</v>
      </c>
      <c r="D153" s="66">
        <f>D154+D192+D206+D217</f>
        <v>119110.1</v>
      </c>
      <c r="E153" s="66">
        <f t="shared" ref="E153:F153" si="429">E154+E192+E206+E217</f>
        <v>4231.3999999999996</v>
      </c>
      <c r="F153" s="66">
        <f t="shared" si="429"/>
        <v>123341.5</v>
      </c>
      <c r="G153" s="66">
        <f t="shared" ref="G153:H153" si="430">G154+G192+G206+G217</f>
        <v>11816.028399999999</v>
      </c>
      <c r="H153" s="66">
        <f t="shared" si="430"/>
        <v>135157.52840000001</v>
      </c>
      <c r="I153" s="66">
        <f>I154+I192+I206+I217</f>
        <v>84026.7</v>
      </c>
      <c r="J153" s="66">
        <f t="shared" ref="J153:L153" si="431">J154+J192+J206+J217</f>
        <v>4231.3999999999996</v>
      </c>
      <c r="K153" s="66">
        <f t="shared" ref="K153:M153" si="432">K154+K192+K206+K217</f>
        <v>88258.1</v>
      </c>
      <c r="L153" s="66">
        <f t="shared" si="431"/>
        <v>0</v>
      </c>
      <c r="M153" s="66">
        <f t="shared" si="432"/>
        <v>88258.1</v>
      </c>
      <c r="N153" s="66">
        <f>N154+N192+N206+N217</f>
        <v>75659.799999999988</v>
      </c>
      <c r="O153" s="66">
        <f t="shared" ref="O153:Q153" si="433">O154+O192+O206+O217</f>
        <v>4231.3999999999996</v>
      </c>
      <c r="P153" s="66">
        <f t="shared" ref="P153:R153" si="434">P154+P192+P206+P217</f>
        <v>79891.199999999997</v>
      </c>
      <c r="Q153" s="66">
        <f t="shared" si="433"/>
        <v>0</v>
      </c>
      <c r="R153" s="66">
        <f t="shared" si="434"/>
        <v>79891.199999999997</v>
      </c>
    </row>
    <row r="154" spans="1:18" ht="29.25" customHeight="1" outlineLevel="4" x14ac:dyDescent="0.2">
      <c r="A154" s="62" t="s">
        <v>32</v>
      </c>
      <c r="B154" s="62"/>
      <c r="C154" s="2" t="s">
        <v>646</v>
      </c>
      <c r="D154" s="66">
        <f>D155+D176+D180+D189+D184</f>
        <v>53093.100000000006</v>
      </c>
      <c r="E154" s="66">
        <f t="shared" ref="E154:F154" si="435">E155+E176+E180+E189+E184</f>
        <v>0</v>
      </c>
      <c r="F154" s="66">
        <f t="shared" si="435"/>
        <v>53093.100000000006</v>
      </c>
      <c r="G154" s="66">
        <f t="shared" ref="G154:H154" si="436">G155+G176+G180+G189+G184</f>
        <v>5372</v>
      </c>
      <c r="H154" s="66">
        <f t="shared" si="436"/>
        <v>58465.100000000006</v>
      </c>
      <c r="I154" s="66">
        <f>I155+I176+I180+I189+I184</f>
        <v>8702.9000000000015</v>
      </c>
      <c r="J154" s="66">
        <f t="shared" ref="J154:L154" si="437">J155+J176+J180+J189+J184</f>
        <v>0</v>
      </c>
      <c r="K154" s="66">
        <f t="shared" ref="K154:M154" si="438">K155+K176+K180+K189+K184</f>
        <v>8702.9000000000015</v>
      </c>
      <c r="L154" s="66">
        <f t="shared" si="437"/>
        <v>0</v>
      </c>
      <c r="M154" s="66">
        <f t="shared" si="438"/>
        <v>8702.9000000000015</v>
      </c>
      <c r="N154" s="66">
        <f>N155+N176+N180+N189+N184</f>
        <v>8702.9000000000015</v>
      </c>
      <c r="O154" s="66">
        <f t="shared" ref="O154:Q154" si="439">O155+O176+O180+O189+O184</f>
        <v>0</v>
      </c>
      <c r="P154" s="66">
        <f t="shared" ref="P154:R154" si="440">P155+P176+P180+P189+P184</f>
        <v>8702.9000000000015</v>
      </c>
      <c r="Q154" s="66">
        <f t="shared" si="439"/>
        <v>0</v>
      </c>
      <c r="R154" s="66">
        <f t="shared" si="440"/>
        <v>8702.9000000000015</v>
      </c>
    </row>
    <row r="155" spans="1:18" ht="31.5" hidden="1" outlineLevel="5" x14ac:dyDescent="0.2">
      <c r="A155" s="62" t="s">
        <v>78</v>
      </c>
      <c r="B155" s="62"/>
      <c r="C155" s="2" t="s">
        <v>79</v>
      </c>
      <c r="D155" s="66">
        <f>D156+D159+D162+D166+D164+D172+D174+D168+D170</f>
        <v>51720.800000000003</v>
      </c>
      <c r="E155" s="66">
        <f t="shared" ref="E155:F155" si="441">E156+E159+E162+E166+E164+E172+E174+E168+E170</f>
        <v>0</v>
      </c>
      <c r="F155" s="66">
        <f t="shared" si="441"/>
        <v>51720.800000000003</v>
      </c>
      <c r="G155" s="66">
        <f t="shared" ref="G155:H155" si="442">G156+G159+G162+G166+G164+G172+G174+G168+G170</f>
        <v>0</v>
      </c>
      <c r="H155" s="66">
        <f t="shared" si="442"/>
        <v>51720.800000000003</v>
      </c>
      <c r="I155" s="66">
        <f t="shared" ref="I155:N155" si="443">I156+I159+I162+I166+I164+I172+I174+I168+I170</f>
        <v>7330.6</v>
      </c>
      <c r="J155" s="66">
        <f t="shared" ref="J155:L155" si="444">J156+J159+J162+J166+J164+J172+J174+J168+J170</f>
        <v>0</v>
      </c>
      <c r="K155" s="66">
        <f t="shared" ref="K155:M155" si="445">K156+K159+K162+K166+K164+K172+K174+K168+K170</f>
        <v>7330.6</v>
      </c>
      <c r="L155" s="66">
        <f t="shared" si="444"/>
        <v>0</v>
      </c>
      <c r="M155" s="66">
        <f t="shared" si="445"/>
        <v>7330.6</v>
      </c>
      <c r="N155" s="66">
        <f t="shared" si="443"/>
        <v>7330.6</v>
      </c>
      <c r="O155" s="66">
        <f t="shared" ref="O155:R155" si="446">O156+O159+O162+O166+O164+O172+O174+O168+O170</f>
        <v>0</v>
      </c>
      <c r="P155" s="66">
        <f t="shared" ref="P155" si="447">P156+P159+P162+P166+P164+P172+P174+P168+P170</f>
        <v>7330.6</v>
      </c>
      <c r="Q155" s="66">
        <f t="shared" si="446"/>
        <v>0</v>
      </c>
      <c r="R155" s="66">
        <f t="shared" si="446"/>
        <v>7330.6</v>
      </c>
    </row>
    <row r="156" spans="1:18" ht="31.5" hidden="1" outlineLevel="7" x14ac:dyDescent="0.2">
      <c r="A156" s="62" t="s">
        <v>80</v>
      </c>
      <c r="B156" s="62"/>
      <c r="C156" s="2" t="s">
        <v>81</v>
      </c>
      <c r="D156" s="66">
        <f>D157+D158</f>
        <v>2716.4</v>
      </c>
      <c r="E156" s="66">
        <f t="shared" ref="E156:F156" si="448">E157+E158</f>
        <v>0</v>
      </c>
      <c r="F156" s="66">
        <f t="shared" si="448"/>
        <v>2716.4</v>
      </c>
      <c r="G156" s="66">
        <f t="shared" ref="G156:H156" si="449">G157+G158</f>
        <v>0</v>
      </c>
      <c r="H156" s="66">
        <f t="shared" si="449"/>
        <v>2716.4</v>
      </c>
      <c r="I156" s="66">
        <f t="shared" ref="I156:N156" si="450">I157+I158</f>
        <v>2716.4</v>
      </c>
      <c r="J156" s="66">
        <f t="shared" ref="J156:L156" si="451">J157+J158</f>
        <v>0</v>
      </c>
      <c r="K156" s="66">
        <f t="shared" ref="K156:M156" si="452">K157+K158</f>
        <v>2716.4</v>
      </c>
      <c r="L156" s="66">
        <f t="shared" si="451"/>
        <v>0</v>
      </c>
      <c r="M156" s="66">
        <f t="shared" si="452"/>
        <v>2716.4</v>
      </c>
      <c r="N156" s="66">
        <f t="shared" si="450"/>
        <v>2716.4</v>
      </c>
      <c r="O156" s="66">
        <f t="shared" ref="O156:R156" si="453">O157+O158</f>
        <v>0</v>
      </c>
      <c r="P156" s="66">
        <f t="shared" ref="P156" si="454">P157+P158</f>
        <v>2716.4</v>
      </c>
      <c r="Q156" s="66">
        <f t="shared" si="453"/>
        <v>0</v>
      </c>
      <c r="R156" s="66">
        <f t="shared" si="453"/>
        <v>2716.4</v>
      </c>
    </row>
    <row r="157" spans="1:18" ht="31.5" hidden="1" outlineLevel="7" x14ac:dyDescent="0.2">
      <c r="A157" s="63" t="s">
        <v>80</v>
      </c>
      <c r="B157" s="63" t="s">
        <v>6</v>
      </c>
      <c r="C157" s="80" t="s">
        <v>7</v>
      </c>
      <c r="D157" s="3">
        <v>1356.4</v>
      </c>
      <c r="E157" s="3"/>
      <c r="F157" s="3">
        <f t="shared" ref="F157:F158" si="455">SUM(D157:E157)</f>
        <v>1356.4</v>
      </c>
      <c r="G157" s="3"/>
      <c r="H157" s="3">
        <f t="shared" ref="H157:H158" si="456">SUM(F157:G157)</f>
        <v>1356.4</v>
      </c>
      <c r="I157" s="69">
        <v>1356.4</v>
      </c>
      <c r="J157" s="3"/>
      <c r="K157" s="3">
        <f t="shared" ref="K157:K158" si="457">SUM(I157:J157)</f>
        <v>1356.4</v>
      </c>
      <c r="L157" s="3"/>
      <c r="M157" s="3">
        <f t="shared" ref="M157:M158" si="458">SUM(K157:L157)</f>
        <v>1356.4</v>
      </c>
      <c r="N157" s="69">
        <v>1356.4</v>
      </c>
      <c r="O157" s="3"/>
      <c r="P157" s="3">
        <f t="shared" ref="P157:P158" si="459">SUM(N157:O157)</f>
        <v>1356.4</v>
      </c>
      <c r="Q157" s="3"/>
      <c r="R157" s="3">
        <f t="shared" ref="R157:R158" si="460">SUM(P157:Q157)</f>
        <v>1356.4</v>
      </c>
    </row>
    <row r="158" spans="1:18" ht="33" hidden="1" customHeight="1" outlineLevel="7" x14ac:dyDescent="0.2">
      <c r="A158" s="63" t="s">
        <v>80</v>
      </c>
      <c r="B158" s="63" t="s">
        <v>41</v>
      </c>
      <c r="C158" s="80" t="s">
        <v>42</v>
      </c>
      <c r="D158" s="3">
        <v>1360</v>
      </c>
      <c r="E158" s="3"/>
      <c r="F158" s="3">
        <f t="shared" si="455"/>
        <v>1360</v>
      </c>
      <c r="G158" s="3"/>
      <c r="H158" s="3">
        <f t="shared" si="456"/>
        <v>1360</v>
      </c>
      <c r="I158" s="69">
        <v>1360</v>
      </c>
      <c r="J158" s="3"/>
      <c r="K158" s="3">
        <f t="shared" si="457"/>
        <v>1360</v>
      </c>
      <c r="L158" s="3"/>
      <c r="M158" s="3">
        <f t="shared" si="458"/>
        <v>1360</v>
      </c>
      <c r="N158" s="69">
        <v>1360</v>
      </c>
      <c r="O158" s="3"/>
      <c r="P158" s="3">
        <f t="shared" si="459"/>
        <v>1360</v>
      </c>
      <c r="Q158" s="3"/>
      <c r="R158" s="3">
        <f t="shared" si="460"/>
        <v>1360</v>
      </c>
    </row>
    <row r="159" spans="1:18" hidden="1" outlineLevel="7" x14ac:dyDescent="0.2">
      <c r="A159" s="62" t="s">
        <v>235</v>
      </c>
      <c r="B159" s="62"/>
      <c r="C159" s="2" t="s">
        <v>236</v>
      </c>
      <c r="D159" s="66">
        <f>D160+D161</f>
        <v>505.1</v>
      </c>
      <c r="E159" s="66">
        <f t="shared" ref="E159:F159" si="461">E160+E161</f>
        <v>0</v>
      </c>
      <c r="F159" s="66">
        <f t="shared" si="461"/>
        <v>505.1</v>
      </c>
      <c r="G159" s="66">
        <f t="shared" ref="G159:H159" si="462">G160+G161</f>
        <v>0</v>
      </c>
      <c r="H159" s="66">
        <f t="shared" si="462"/>
        <v>505.1</v>
      </c>
      <c r="I159" s="66">
        <f t="shared" ref="I159:N159" si="463">I160+I161</f>
        <v>505.1</v>
      </c>
      <c r="J159" s="66">
        <f t="shared" ref="J159:L159" si="464">J160+J161</f>
        <v>0</v>
      </c>
      <c r="K159" s="66">
        <f t="shared" ref="K159:M159" si="465">K160+K161</f>
        <v>505.1</v>
      </c>
      <c r="L159" s="66">
        <f t="shared" si="464"/>
        <v>0</v>
      </c>
      <c r="M159" s="66">
        <f t="shared" si="465"/>
        <v>505.1</v>
      </c>
      <c r="N159" s="66">
        <f t="shared" si="463"/>
        <v>505.1</v>
      </c>
      <c r="O159" s="66">
        <f t="shared" ref="O159:R159" si="466">O160+O161</f>
        <v>0</v>
      </c>
      <c r="P159" s="66">
        <f t="shared" ref="P159" si="467">P160+P161</f>
        <v>505.1</v>
      </c>
      <c r="Q159" s="66">
        <f t="shared" si="466"/>
        <v>0</v>
      </c>
      <c r="R159" s="66">
        <f t="shared" si="466"/>
        <v>505.1</v>
      </c>
    </row>
    <row r="160" spans="1:18" ht="29.25" hidden="1" customHeight="1" outlineLevel="7" x14ac:dyDescent="0.2">
      <c r="A160" s="63" t="s">
        <v>235</v>
      </c>
      <c r="B160" s="63" t="s">
        <v>6</v>
      </c>
      <c r="C160" s="80" t="s">
        <v>7</v>
      </c>
      <c r="D160" s="3">
        <f>393.6+50</f>
        <v>443.6</v>
      </c>
      <c r="E160" s="3"/>
      <c r="F160" s="3">
        <f t="shared" ref="F160:F161" si="468">SUM(D160:E160)</f>
        <v>443.6</v>
      </c>
      <c r="G160" s="3"/>
      <c r="H160" s="3">
        <f t="shared" ref="H160:H161" si="469">SUM(F160:G160)</f>
        <v>443.6</v>
      </c>
      <c r="I160" s="3">
        <f>393.6+50</f>
        <v>443.6</v>
      </c>
      <c r="J160" s="3"/>
      <c r="K160" s="3">
        <f t="shared" ref="K160:K161" si="470">SUM(I160:J160)</f>
        <v>443.6</v>
      </c>
      <c r="L160" s="3"/>
      <c r="M160" s="3">
        <f t="shared" ref="M160:M161" si="471">SUM(K160:L160)</f>
        <v>443.6</v>
      </c>
      <c r="N160" s="3">
        <f>393.6+50</f>
        <v>443.6</v>
      </c>
      <c r="O160" s="3"/>
      <c r="P160" s="3">
        <f t="shared" ref="P160:P161" si="472">SUM(N160:O160)</f>
        <v>443.6</v>
      </c>
      <c r="Q160" s="3"/>
      <c r="R160" s="3">
        <f t="shared" ref="R160:R161" si="473">SUM(P160:Q160)</f>
        <v>443.6</v>
      </c>
    </row>
    <row r="161" spans="1:18" ht="31.5" hidden="1" outlineLevel="7" x14ac:dyDescent="0.2">
      <c r="A161" s="63" t="s">
        <v>235</v>
      </c>
      <c r="B161" s="63" t="s">
        <v>41</v>
      </c>
      <c r="C161" s="80" t="s">
        <v>42</v>
      </c>
      <c r="D161" s="3">
        <v>61.5</v>
      </c>
      <c r="E161" s="3"/>
      <c r="F161" s="3">
        <f t="shared" si="468"/>
        <v>61.5</v>
      </c>
      <c r="G161" s="3"/>
      <c r="H161" s="3">
        <f t="shared" si="469"/>
        <v>61.5</v>
      </c>
      <c r="I161" s="69">
        <v>61.5</v>
      </c>
      <c r="J161" s="3"/>
      <c r="K161" s="3">
        <f t="shared" si="470"/>
        <v>61.5</v>
      </c>
      <c r="L161" s="3"/>
      <c r="M161" s="3">
        <f t="shared" si="471"/>
        <v>61.5</v>
      </c>
      <c r="N161" s="69">
        <v>61.5</v>
      </c>
      <c r="O161" s="3"/>
      <c r="P161" s="3">
        <f t="shared" si="472"/>
        <v>61.5</v>
      </c>
      <c r="Q161" s="3"/>
      <c r="R161" s="3">
        <f t="shared" si="473"/>
        <v>61.5</v>
      </c>
    </row>
    <row r="162" spans="1:18" ht="33.75" hidden="1" customHeight="1" outlineLevel="7" x14ac:dyDescent="0.2">
      <c r="A162" s="62" t="s">
        <v>131</v>
      </c>
      <c r="B162" s="62"/>
      <c r="C162" s="2" t="s">
        <v>647</v>
      </c>
      <c r="D162" s="66">
        <f>D163</f>
        <v>37.700000000000003</v>
      </c>
      <c r="E162" s="66">
        <f t="shared" ref="E162:H162" si="474">E163</f>
        <v>0</v>
      </c>
      <c r="F162" s="66">
        <f t="shared" si="474"/>
        <v>37.700000000000003</v>
      </c>
      <c r="G162" s="66">
        <f t="shared" si="474"/>
        <v>0</v>
      </c>
      <c r="H162" s="66">
        <f t="shared" si="474"/>
        <v>37.700000000000003</v>
      </c>
      <c r="I162" s="66">
        <f t="shared" ref="I162:N162" si="475">I163</f>
        <v>37.700000000000003</v>
      </c>
      <c r="J162" s="66">
        <f t="shared" ref="J162:L162" si="476">J163</f>
        <v>0</v>
      </c>
      <c r="K162" s="66">
        <f t="shared" ref="K162:M162" si="477">K163</f>
        <v>37.700000000000003</v>
      </c>
      <c r="L162" s="66">
        <f t="shared" si="476"/>
        <v>0</v>
      </c>
      <c r="M162" s="66">
        <f t="shared" si="477"/>
        <v>37.700000000000003</v>
      </c>
      <c r="N162" s="66">
        <f t="shared" si="475"/>
        <v>37.700000000000003</v>
      </c>
      <c r="O162" s="66">
        <f t="shared" ref="O162:Q162" si="478">O163</f>
        <v>0</v>
      </c>
      <c r="P162" s="66">
        <f t="shared" ref="P162:R162" si="479">P163</f>
        <v>37.700000000000003</v>
      </c>
      <c r="Q162" s="66">
        <f t="shared" si="478"/>
        <v>0</v>
      </c>
      <c r="R162" s="66">
        <f t="shared" si="479"/>
        <v>37.700000000000003</v>
      </c>
    </row>
    <row r="163" spans="1:18" ht="31.5" hidden="1" outlineLevel="7" x14ac:dyDescent="0.2">
      <c r="A163" s="63" t="s">
        <v>131</v>
      </c>
      <c r="B163" s="63" t="s">
        <v>41</v>
      </c>
      <c r="C163" s="80" t="s">
        <v>42</v>
      </c>
      <c r="D163" s="3">
        <v>37.700000000000003</v>
      </c>
      <c r="E163" s="3"/>
      <c r="F163" s="3">
        <f>SUM(D163:E163)</f>
        <v>37.700000000000003</v>
      </c>
      <c r="G163" s="3"/>
      <c r="H163" s="3">
        <f>SUM(F163:G163)</f>
        <v>37.700000000000003</v>
      </c>
      <c r="I163" s="69">
        <v>37.700000000000003</v>
      </c>
      <c r="J163" s="3"/>
      <c r="K163" s="3">
        <f>SUM(I163:J163)</f>
        <v>37.700000000000003</v>
      </c>
      <c r="L163" s="3"/>
      <c r="M163" s="3">
        <f>SUM(K163:L163)</f>
        <v>37.700000000000003</v>
      </c>
      <c r="N163" s="69">
        <v>37.700000000000003</v>
      </c>
      <c r="O163" s="3"/>
      <c r="P163" s="3">
        <f>SUM(N163:O163)</f>
        <v>37.700000000000003</v>
      </c>
      <c r="Q163" s="3"/>
      <c r="R163" s="3">
        <f>SUM(P163:Q163)</f>
        <v>37.700000000000003</v>
      </c>
    </row>
    <row r="164" spans="1:18" ht="47.25" hidden="1" outlineLevel="7" x14ac:dyDescent="0.2">
      <c r="A164" s="62" t="s">
        <v>512</v>
      </c>
      <c r="B164" s="62"/>
      <c r="C164" s="2" t="s">
        <v>513</v>
      </c>
      <c r="D164" s="66">
        <f>D165</f>
        <v>127.8</v>
      </c>
      <c r="E164" s="66">
        <f t="shared" ref="E164:H164" si="480">E165</f>
        <v>0</v>
      </c>
      <c r="F164" s="66">
        <f t="shared" si="480"/>
        <v>127.8</v>
      </c>
      <c r="G164" s="66">
        <f t="shared" si="480"/>
        <v>0</v>
      </c>
      <c r="H164" s="66">
        <f t="shared" si="480"/>
        <v>127.8</v>
      </c>
      <c r="I164" s="66">
        <f t="shared" ref="I164:N164" si="481">I165</f>
        <v>131.6</v>
      </c>
      <c r="J164" s="66">
        <f t="shared" ref="J164:L164" si="482">J165</f>
        <v>0</v>
      </c>
      <c r="K164" s="66">
        <f t="shared" ref="K164:M164" si="483">K165</f>
        <v>131.6</v>
      </c>
      <c r="L164" s="66">
        <f t="shared" si="482"/>
        <v>0</v>
      </c>
      <c r="M164" s="66">
        <f t="shared" si="483"/>
        <v>131.6</v>
      </c>
      <c r="N164" s="66">
        <f t="shared" si="481"/>
        <v>131.6</v>
      </c>
      <c r="O164" s="66">
        <f t="shared" ref="O164:Q164" si="484">O165</f>
        <v>0</v>
      </c>
      <c r="P164" s="66">
        <f t="shared" ref="P164:R164" si="485">P165</f>
        <v>131.6</v>
      </c>
      <c r="Q164" s="66">
        <f t="shared" si="484"/>
        <v>0</v>
      </c>
      <c r="R164" s="66">
        <f t="shared" si="485"/>
        <v>131.6</v>
      </c>
    </row>
    <row r="165" spans="1:18" ht="31.5" hidden="1" outlineLevel="7" x14ac:dyDescent="0.2">
      <c r="A165" s="63" t="s">
        <v>512</v>
      </c>
      <c r="B165" s="63" t="s">
        <v>41</v>
      </c>
      <c r="C165" s="80" t="s">
        <v>42</v>
      </c>
      <c r="D165" s="3">
        <v>127.8</v>
      </c>
      <c r="E165" s="3"/>
      <c r="F165" s="3">
        <f>SUM(D165:E165)</f>
        <v>127.8</v>
      </c>
      <c r="G165" s="3"/>
      <c r="H165" s="3">
        <f>SUM(F165:G165)</f>
        <v>127.8</v>
      </c>
      <c r="I165" s="69">
        <v>131.6</v>
      </c>
      <c r="J165" s="3"/>
      <c r="K165" s="3">
        <f>SUM(I165:J165)</f>
        <v>131.6</v>
      </c>
      <c r="L165" s="3"/>
      <c r="M165" s="3">
        <f>SUM(K165:L165)</f>
        <v>131.6</v>
      </c>
      <c r="N165" s="69">
        <v>131.6</v>
      </c>
      <c r="O165" s="3"/>
      <c r="P165" s="3">
        <f>SUM(N165:O165)</f>
        <v>131.6</v>
      </c>
      <c r="Q165" s="3"/>
      <c r="R165" s="3">
        <f>SUM(P165:Q165)</f>
        <v>131.6</v>
      </c>
    </row>
    <row r="166" spans="1:18" ht="31.5" hidden="1" outlineLevel="7" x14ac:dyDescent="0.2">
      <c r="A166" s="62" t="s">
        <v>514</v>
      </c>
      <c r="B166" s="62"/>
      <c r="C166" s="2" t="s">
        <v>515</v>
      </c>
      <c r="D166" s="66">
        <f>D167</f>
        <v>2822</v>
      </c>
      <c r="E166" s="66">
        <f t="shared" ref="E166:H166" si="486">E167</f>
        <v>0</v>
      </c>
      <c r="F166" s="66">
        <f t="shared" si="486"/>
        <v>2822</v>
      </c>
      <c r="G166" s="66">
        <f t="shared" si="486"/>
        <v>0</v>
      </c>
      <c r="H166" s="66">
        <f t="shared" si="486"/>
        <v>2822</v>
      </c>
      <c r="I166" s="66">
        <f t="shared" ref="I166:N166" si="487">I167</f>
        <v>2822</v>
      </c>
      <c r="J166" s="66">
        <f t="shared" ref="J166:L166" si="488">J167</f>
        <v>0</v>
      </c>
      <c r="K166" s="66">
        <f t="shared" ref="K166:M166" si="489">K167</f>
        <v>2822</v>
      </c>
      <c r="L166" s="66">
        <f t="shared" si="488"/>
        <v>0</v>
      </c>
      <c r="M166" s="66">
        <f t="shared" si="489"/>
        <v>2822</v>
      </c>
      <c r="N166" s="66">
        <f t="shared" si="487"/>
        <v>2822</v>
      </c>
      <c r="O166" s="66">
        <f t="shared" ref="O166:Q166" si="490">O167</f>
        <v>0</v>
      </c>
      <c r="P166" s="66">
        <f t="shared" ref="P166:R166" si="491">P167</f>
        <v>2822</v>
      </c>
      <c r="Q166" s="66">
        <f t="shared" si="490"/>
        <v>0</v>
      </c>
      <c r="R166" s="66">
        <f t="shared" si="491"/>
        <v>2822</v>
      </c>
    </row>
    <row r="167" spans="1:18" ht="31.5" hidden="1" outlineLevel="7" x14ac:dyDescent="0.2">
      <c r="A167" s="63" t="s">
        <v>514</v>
      </c>
      <c r="B167" s="63" t="s">
        <v>41</v>
      </c>
      <c r="C167" s="80" t="s">
        <v>42</v>
      </c>
      <c r="D167" s="3">
        <v>2822</v>
      </c>
      <c r="E167" s="3"/>
      <c r="F167" s="3">
        <f>SUM(D167:E167)</f>
        <v>2822</v>
      </c>
      <c r="G167" s="3"/>
      <c r="H167" s="3">
        <f>SUM(F167:G167)</f>
        <v>2822</v>
      </c>
      <c r="I167" s="69">
        <v>2822</v>
      </c>
      <c r="J167" s="3"/>
      <c r="K167" s="3">
        <f>SUM(I167:J167)</f>
        <v>2822</v>
      </c>
      <c r="L167" s="3"/>
      <c r="M167" s="3">
        <f>SUM(K167:L167)</f>
        <v>2822</v>
      </c>
      <c r="N167" s="69">
        <v>2822</v>
      </c>
      <c r="O167" s="3"/>
      <c r="P167" s="3">
        <f>SUM(N167:O167)</f>
        <v>2822</v>
      </c>
      <c r="Q167" s="3"/>
      <c r="R167" s="3">
        <f>SUM(P167:Q167)</f>
        <v>2822</v>
      </c>
    </row>
    <row r="168" spans="1:18" ht="47.25" hidden="1" outlineLevel="7" x14ac:dyDescent="0.2">
      <c r="A168" s="210" t="s">
        <v>517</v>
      </c>
      <c r="B168" s="62"/>
      <c r="C168" s="61" t="s">
        <v>516</v>
      </c>
      <c r="D168" s="64">
        <f>D169</f>
        <v>444</v>
      </c>
      <c r="E168" s="64">
        <f t="shared" ref="E168:H168" si="492">E169</f>
        <v>0</v>
      </c>
      <c r="F168" s="64">
        <f t="shared" si="492"/>
        <v>444</v>
      </c>
      <c r="G168" s="64">
        <f t="shared" si="492"/>
        <v>0</v>
      </c>
      <c r="H168" s="64">
        <f t="shared" si="492"/>
        <v>444</v>
      </c>
      <c r="I168" s="64">
        <f t="shared" ref="I168:N168" si="493">I169</f>
        <v>0</v>
      </c>
      <c r="J168" s="64">
        <f t="shared" ref="J168:L168" si="494">J169</f>
        <v>0</v>
      </c>
      <c r="K168" s="64"/>
      <c r="L168" s="64">
        <f t="shared" si="494"/>
        <v>0</v>
      </c>
      <c r="M168" s="64"/>
      <c r="N168" s="64">
        <f t="shared" si="493"/>
        <v>0</v>
      </c>
      <c r="O168" s="64">
        <f t="shared" ref="O168:Q168" si="495">O169</f>
        <v>0</v>
      </c>
      <c r="P168" s="64"/>
      <c r="Q168" s="64">
        <f t="shared" si="495"/>
        <v>0</v>
      </c>
      <c r="R168" s="64"/>
    </row>
    <row r="169" spans="1:18" ht="31.5" hidden="1" outlineLevel="7" x14ac:dyDescent="0.2">
      <c r="A169" s="59" t="s">
        <v>517</v>
      </c>
      <c r="B169" s="59" t="s">
        <v>41</v>
      </c>
      <c r="C169" s="82" t="s">
        <v>42</v>
      </c>
      <c r="D169" s="3">
        <v>444</v>
      </c>
      <c r="E169" s="3"/>
      <c r="F169" s="3">
        <f>SUM(D169:E169)</f>
        <v>444</v>
      </c>
      <c r="G169" s="3"/>
      <c r="H169" s="3">
        <f>SUM(F169:G169)</f>
        <v>444</v>
      </c>
      <c r="I169" s="69"/>
      <c r="J169" s="3"/>
      <c r="K169" s="3"/>
      <c r="L169" s="3"/>
      <c r="M169" s="3"/>
      <c r="N169" s="69"/>
      <c r="O169" s="3"/>
      <c r="P169" s="3"/>
      <c r="Q169" s="3"/>
      <c r="R169" s="3"/>
    </row>
    <row r="170" spans="1:18" ht="47.25" hidden="1" outlineLevel="7" x14ac:dyDescent="0.2">
      <c r="A170" s="210" t="s">
        <v>517</v>
      </c>
      <c r="B170" s="62"/>
      <c r="C170" s="61" t="s">
        <v>518</v>
      </c>
      <c r="D170" s="64">
        <f>D171</f>
        <v>43950</v>
      </c>
      <c r="E170" s="64">
        <f t="shared" ref="E170:H170" si="496">E171</f>
        <v>0</v>
      </c>
      <c r="F170" s="64">
        <f t="shared" si="496"/>
        <v>43950</v>
      </c>
      <c r="G170" s="64">
        <f t="shared" si="496"/>
        <v>0</v>
      </c>
      <c r="H170" s="64">
        <f t="shared" si="496"/>
        <v>43950</v>
      </c>
      <c r="I170" s="64">
        <f t="shared" ref="I170:N170" si="497">I171</f>
        <v>0</v>
      </c>
      <c r="J170" s="64">
        <f t="shared" ref="J170:L170" si="498">J171</f>
        <v>0</v>
      </c>
      <c r="K170" s="64"/>
      <c r="L170" s="64">
        <f t="shared" si="498"/>
        <v>0</v>
      </c>
      <c r="M170" s="64"/>
      <c r="N170" s="64">
        <f t="shared" si="497"/>
        <v>0</v>
      </c>
      <c r="O170" s="64">
        <f t="shared" ref="O170:Q170" si="499">O171</f>
        <v>0</v>
      </c>
      <c r="P170" s="64"/>
      <c r="Q170" s="64">
        <f t="shared" si="499"/>
        <v>0</v>
      </c>
      <c r="R170" s="64"/>
    </row>
    <row r="171" spans="1:18" ht="31.5" hidden="1" outlineLevel="7" x14ac:dyDescent="0.2">
      <c r="A171" s="59" t="s">
        <v>517</v>
      </c>
      <c r="B171" s="59" t="s">
        <v>41</v>
      </c>
      <c r="C171" s="82" t="s">
        <v>42</v>
      </c>
      <c r="D171" s="3">
        <v>43950</v>
      </c>
      <c r="E171" s="3"/>
      <c r="F171" s="3">
        <f>SUM(D171:E171)</f>
        <v>43950</v>
      </c>
      <c r="G171" s="3"/>
      <c r="H171" s="3">
        <f>SUM(F171:G171)</f>
        <v>43950</v>
      </c>
      <c r="I171" s="69"/>
      <c r="J171" s="3"/>
      <c r="K171" s="3"/>
      <c r="L171" s="3"/>
      <c r="M171" s="3"/>
      <c r="N171" s="69"/>
      <c r="O171" s="3"/>
      <c r="P171" s="3"/>
      <c r="Q171" s="3"/>
      <c r="R171" s="3"/>
    </row>
    <row r="172" spans="1:18" ht="29.25" hidden="1" customHeight="1" outlineLevel="7" x14ac:dyDescent="0.2">
      <c r="A172" s="62" t="s">
        <v>82</v>
      </c>
      <c r="B172" s="62"/>
      <c r="C172" s="2" t="s">
        <v>307</v>
      </c>
      <c r="D172" s="64">
        <f>D173</f>
        <v>765</v>
      </c>
      <c r="E172" s="64">
        <f t="shared" ref="E172:H172" si="500">E173</f>
        <v>0</v>
      </c>
      <c r="F172" s="64">
        <f t="shared" si="500"/>
        <v>765</v>
      </c>
      <c r="G172" s="64">
        <f t="shared" si="500"/>
        <v>0</v>
      </c>
      <c r="H172" s="64">
        <f t="shared" si="500"/>
        <v>765</v>
      </c>
      <c r="I172" s="64">
        <f t="shared" ref="I172:N172" si="501">I173</f>
        <v>765</v>
      </c>
      <c r="J172" s="64">
        <f t="shared" ref="J172:L172" si="502">J173</f>
        <v>0</v>
      </c>
      <c r="K172" s="64">
        <f t="shared" ref="K172:M172" si="503">K173</f>
        <v>765</v>
      </c>
      <c r="L172" s="64">
        <f t="shared" si="502"/>
        <v>0</v>
      </c>
      <c r="M172" s="64">
        <f t="shared" si="503"/>
        <v>765</v>
      </c>
      <c r="N172" s="64">
        <f t="shared" si="501"/>
        <v>765</v>
      </c>
      <c r="O172" s="64">
        <f t="shared" ref="O172:Q172" si="504">O173</f>
        <v>0</v>
      </c>
      <c r="P172" s="64">
        <f t="shared" ref="P172:R172" si="505">P173</f>
        <v>765</v>
      </c>
      <c r="Q172" s="64">
        <f t="shared" si="504"/>
        <v>0</v>
      </c>
      <c r="R172" s="64">
        <f t="shared" si="505"/>
        <v>765</v>
      </c>
    </row>
    <row r="173" spans="1:18" ht="47.25" hidden="1" outlineLevel="3" x14ac:dyDescent="0.2">
      <c r="A173" s="63" t="s">
        <v>82</v>
      </c>
      <c r="B173" s="63" t="s">
        <v>3</v>
      </c>
      <c r="C173" s="80" t="s">
        <v>4</v>
      </c>
      <c r="D173" s="3">
        <v>765</v>
      </c>
      <c r="E173" s="3"/>
      <c r="F173" s="3">
        <f>SUM(D173:E173)</f>
        <v>765</v>
      </c>
      <c r="G173" s="3"/>
      <c r="H173" s="3">
        <f>SUM(F173:G173)</f>
        <v>765</v>
      </c>
      <c r="I173" s="69">
        <v>765</v>
      </c>
      <c r="J173" s="3"/>
      <c r="K173" s="3">
        <f>SUM(I173:J173)</f>
        <v>765</v>
      </c>
      <c r="L173" s="3"/>
      <c r="M173" s="3">
        <f>SUM(K173:L173)</f>
        <v>765</v>
      </c>
      <c r="N173" s="69">
        <v>765</v>
      </c>
      <c r="O173" s="3"/>
      <c r="P173" s="3">
        <f>SUM(N173:O173)</f>
        <v>765</v>
      </c>
      <c r="Q173" s="3"/>
      <c r="R173" s="3">
        <f>SUM(P173:Q173)</f>
        <v>765</v>
      </c>
    </row>
    <row r="174" spans="1:18" ht="31.5" hidden="1" customHeight="1" outlineLevel="4" x14ac:dyDescent="0.2">
      <c r="A174" s="62" t="s">
        <v>82</v>
      </c>
      <c r="B174" s="62"/>
      <c r="C174" s="2" t="s">
        <v>511</v>
      </c>
      <c r="D174" s="64">
        <f>D175</f>
        <v>352.8</v>
      </c>
      <c r="E174" s="64">
        <f t="shared" ref="E174:H174" si="506">E175</f>
        <v>0</v>
      </c>
      <c r="F174" s="64">
        <f t="shared" si="506"/>
        <v>352.8</v>
      </c>
      <c r="G174" s="64">
        <f t="shared" si="506"/>
        <v>0</v>
      </c>
      <c r="H174" s="64">
        <f t="shared" si="506"/>
        <v>352.8</v>
      </c>
      <c r="I174" s="64">
        <f t="shared" ref="I174:N174" si="507">I175</f>
        <v>352.8</v>
      </c>
      <c r="J174" s="64">
        <f t="shared" ref="J174:L174" si="508">J175</f>
        <v>0</v>
      </c>
      <c r="K174" s="64">
        <f t="shared" ref="K174:M174" si="509">K175</f>
        <v>352.8</v>
      </c>
      <c r="L174" s="64">
        <f t="shared" si="508"/>
        <v>0</v>
      </c>
      <c r="M174" s="64">
        <f t="shared" si="509"/>
        <v>352.8</v>
      </c>
      <c r="N174" s="64">
        <f t="shared" si="507"/>
        <v>352.8</v>
      </c>
      <c r="O174" s="64">
        <f t="shared" ref="O174:Q174" si="510">O175</f>
        <v>0</v>
      </c>
      <c r="P174" s="64">
        <f t="shared" ref="P174:R174" si="511">P175</f>
        <v>352.8</v>
      </c>
      <c r="Q174" s="64">
        <f t="shared" si="510"/>
        <v>0</v>
      </c>
      <c r="R174" s="64">
        <f t="shared" si="511"/>
        <v>352.8</v>
      </c>
    </row>
    <row r="175" spans="1:18" ht="47.25" hidden="1" outlineLevel="5" x14ac:dyDescent="0.2">
      <c r="A175" s="63" t="s">
        <v>82</v>
      </c>
      <c r="B175" s="63" t="s">
        <v>3</v>
      </c>
      <c r="C175" s="80" t="s">
        <v>4</v>
      </c>
      <c r="D175" s="3">
        <v>352.8</v>
      </c>
      <c r="E175" s="3"/>
      <c r="F175" s="3">
        <f>SUM(D175:E175)</f>
        <v>352.8</v>
      </c>
      <c r="G175" s="3"/>
      <c r="H175" s="3">
        <f>SUM(F175:G175)</f>
        <v>352.8</v>
      </c>
      <c r="I175" s="69">
        <v>352.8</v>
      </c>
      <c r="J175" s="3"/>
      <c r="K175" s="3">
        <f>SUM(I175:J175)</f>
        <v>352.8</v>
      </c>
      <c r="L175" s="3"/>
      <c r="M175" s="3">
        <f>SUM(K175:L175)</f>
        <v>352.8</v>
      </c>
      <c r="N175" s="69">
        <v>352.8</v>
      </c>
      <c r="O175" s="3"/>
      <c r="P175" s="3">
        <f>SUM(N175:O175)</f>
        <v>352.8</v>
      </c>
      <c r="Q175" s="3"/>
      <c r="R175" s="3">
        <f>SUM(P175:Q175)</f>
        <v>352.8</v>
      </c>
    </row>
    <row r="176" spans="1:18" ht="47.25" hidden="1" outlineLevel="7" x14ac:dyDescent="0.2">
      <c r="A176" s="62" t="s">
        <v>237</v>
      </c>
      <c r="B176" s="62"/>
      <c r="C176" s="2" t="s">
        <v>238</v>
      </c>
      <c r="D176" s="66">
        <f t="shared" ref="D176:R176" si="512">D177</f>
        <v>121.5</v>
      </c>
      <c r="E176" s="66">
        <f t="shared" si="512"/>
        <v>0</v>
      </c>
      <c r="F176" s="66">
        <f t="shared" si="512"/>
        <v>121.5</v>
      </c>
      <c r="G176" s="66">
        <f t="shared" si="512"/>
        <v>0</v>
      </c>
      <c r="H176" s="66">
        <f t="shared" si="512"/>
        <v>121.5</v>
      </c>
      <c r="I176" s="66">
        <f t="shared" si="512"/>
        <v>121.5</v>
      </c>
      <c r="J176" s="66">
        <f t="shared" si="512"/>
        <v>0</v>
      </c>
      <c r="K176" s="66">
        <f t="shared" si="512"/>
        <v>121.5</v>
      </c>
      <c r="L176" s="66">
        <f t="shared" si="512"/>
        <v>0</v>
      </c>
      <c r="M176" s="66">
        <f t="shared" si="512"/>
        <v>121.5</v>
      </c>
      <c r="N176" s="66">
        <f t="shared" si="512"/>
        <v>121.5</v>
      </c>
      <c r="O176" s="66">
        <f t="shared" si="512"/>
        <v>0</v>
      </c>
      <c r="P176" s="66">
        <f t="shared" si="512"/>
        <v>121.5</v>
      </c>
      <c r="Q176" s="66">
        <f t="shared" si="512"/>
        <v>0</v>
      </c>
      <c r="R176" s="66">
        <f t="shared" si="512"/>
        <v>121.5</v>
      </c>
    </row>
    <row r="177" spans="1:18" ht="31.5" hidden="1" outlineLevel="7" x14ac:dyDescent="0.2">
      <c r="A177" s="62" t="s">
        <v>239</v>
      </c>
      <c r="B177" s="62"/>
      <c r="C177" s="2" t="s">
        <v>240</v>
      </c>
      <c r="D177" s="66">
        <f>D178+D179</f>
        <v>121.5</v>
      </c>
      <c r="E177" s="66">
        <f t="shared" ref="E177:F177" si="513">E178+E179</f>
        <v>0</v>
      </c>
      <c r="F177" s="66">
        <f t="shared" si="513"/>
        <v>121.5</v>
      </c>
      <c r="G177" s="66">
        <f t="shared" ref="G177:H177" si="514">G178+G179</f>
        <v>0</v>
      </c>
      <c r="H177" s="66">
        <f t="shared" si="514"/>
        <v>121.5</v>
      </c>
      <c r="I177" s="66">
        <f t="shared" ref="I177:N177" si="515">I178+I179</f>
        <v>121.5</v>
      </c>
      <c r="J177" s="66">
        <f t="shared" ref="J177:L177" si="516">J178+J179</f>
        <v>0</v>
      </c>
      <c r="K177" s="66">
        <f t="shared" ref="K177:M177" si="517">K178+K179</f>
        <v>121.5</v>
      </c>
      <c r="L177" s="66">
        <f t="shared" si="516"/>
        <v>0</v>
      </c>
      <c r="M177" s="66">
        <f t="shared" si="517"/>
        <v>121.5</v>
      </c>
      <c r="N177" s="66">
        <f t="shared" si="515"/>
        <v>121.5</v>
      </c>
      <c r="O177" s="66">
        <f t="shared" ref="O177:R177" si="518">O178+O179</f>
        <v>0</v>
      </c>
      <c r="P177" s="66">
        <f t="shared" ref="P177" si="519">P178+P179</f>
        <v>121.5</v>
      </c>
      <c r="Q177" s="66">
        <f t="shared" si="518"/>
        <v>0</v>
      </c>
      <c r="R177" s="66">
        <f t="shared" si="518"/>
        <v>121.5</v>
      </c>
    </row>
    <row r="178" spans="1:18" ht="31.5" hidden="1" outlineLevel="7" x14ac:dyDescent="0.2">
      <c r="A178" s="63" t="s">
        <v>239</v>
      </c>
      <c r="B178" s="63" t="s">
        <v>6</v>
      </c>
      <c r="C178" s="80" t="s">
        <v>7</v>
      </c>
      <c r="D178" s="3">
        <f>18+22.5+72</f>
        <v>112.5</v>
      </c>
      <c r="E178" s="3">
        <f>-72</f>
        <v>-72</v>
      </c>
      <c r="F178" s="3">
        <f t="shared" ref="F178:F179" si="520">SUM(D178:E178)</f>
        <v>40.5</v>
      </c>
      <c r="G178" s="3"/>
      <c r="H178" s="3">
        <f t="shared" ref="H178:H179" si="521">SUM(F178:G178)</f>
        <v>40.5</v>
      </c>
      <c r="I178" s="3">
        <f t="shared" ref="I178:N178" si="522">18+22.5+72</f>
        <v>112.5</v>
      </c>
      <c r="J178" s="3">
        <f>-72</f>
        <v>-72</v>
      </c>
      <c r="K178" s="3">
        <f t="shared" ref="K178:K179" si="523">SUM(I178:J178)</f>
        <v>40.5</v>
      </c>
      <c r="L178" s="3"/>
      <c r="M178" s="3">
        <f t="shared" ref="M178:M179" si="524">SUM(K178:L178)</f>
        <v>40.5</v>
      </c>
      <c r="N178" s="3">
        <f t="shared" si="522"/>
        <v>112.5</v>
      </c>
      <c r="O178" s="3">
        <f>-72</f>
        <v>-72</v>
      </c>
      <c r="P178" s="3">
        <f t="shared" ref="P178:P179" si="525">SUM(N178:O178)</f>
        <v>40.5</v>
      </c>
      <c r="Q178" s="3"/>
      <c r="R178" s="3">
        <f t="shared" ref="R178:R179" si="526">SUM(P178:Q178)</f>
        <v>40.5</v>
      </c>
    </row>
    <row r="179" spans="1:18" ht="31.5" hidden="1" outlineLevel="5" x14ac:dyDescent="0.2">
      <c r="A179" s="63" t="s">
        <v>239</v>
      </c>
      <c r="B179" s="63" t="s">
        <v>41</v>
      </c>
      <c r="C179" s="80" t="s">
        <v>42</v>
      </c>
      <c r="D179" s="3">
        <v>9</v>
      </c>
      <c r="E179" s="3">
        <v>72</v>
      </c>
      <c r="F179" s="3">
        <f t="shared" si="520"/>
        <v>81</v>
      </c>
      <c r="G179" s="3"/>
      <c r="H179" s="3">
        <f t="shared" si="521"/>
        <v>81</v>
      </c>
      <c r="I179" s="69">
        <v>9</v>
      </c>
      <c r="J179" s="3">
        <v>72</v>
      </c>
      <c r="K179" s="3">
        <f t="shared" si="523"/>
        <v>81</v>
      </c>
      <c r="L179" s="3"/>
      <c r="M179" s="3">
        <f t="shared" si="524"/>
        <v>81</v>
      </c>
      <c r="N179" s="69">
        <v>9</v>
      </c>
      <c r="O179" s="3">
        <v>72</v>
      </c>
      <c r="P179" s="3">
        <f t="shared" si="525"/>
        <v>81</v>
      </c>
      <c r="Q179" s="3"/>
      <c r="R179" s="3">
        <f t="shared" si="526"/>
        <v>81</v>
      </c>
    </row>
    <row r="180" spans="1:18" ht="31.5" hidden="1" outlineLevel="7" x14ac:dyDescent="0.2">
      <c r="A180" s="62" t="s">
        <v>272</v>
      </c>
      <c r="B180" s="62"/>
      <c r="C180" s="2" t="s">
        <v>273</v>
      </c>
      <c r="D180" s="66">
        <f t="shared" ref="D180:R180" si="527">D181</f>
        <v>69.3</v>
      </c>
      <c r="E180" s="66">
        <f t="shared" si="527"/>
        <v>0</v>
      </c>
      <c r="F180" s="66">
        <f t="shared" si="527"/>
        <v>69.3</v>
      </c>
      <c r="G180" s="66">
        <f t="shared" si="527"/>
        <v>0</v>
      </c>
      <c r="H180" s="66">
        <f t="shared" si="527"/>
        <v>69.3</v>
      </c>
      <c r="I180" s="66">
        <f t="shared" si="527"/>
        <v>69.3</v>
      </c>
      <c r="J180" s="66">
        <f t="shared" si="527"/>
        <v>0</v>
      </c>
      <c r="K180" s="66">
        <f t="shared" si="527"/>
        <v>69.3</v>
      </c>
      <c r="L180" s="66">
        <f t="shared" si="527"/>
        <v>0</v>
      </c>
      <c r="M180" s="66">
        <f t="shared" si="527"/>
        <v>69.3</v>
      </c>
      <c r="N180" s="66">
        <f t="shared" si="527"/>
        <v>69.3</v>
      </c>
      <c r="O180" s="66">
        <f t="shared" si="527"/>
        <v>0</v>
      </c>
      <c r="P180" s="66">
        <f t="shared" si="527"/>
        <v>69.3</v>
      </c>
      <c r="Q180" s="66">
        <f t="shared" si="527"/>
        <v>0</v>
      </c>
      <c r="R180" s="66">
        <f t="shared" si="527"/>
        <v>69.3</v>
      </c>
    </row>
    <row r="181" spans="1:18" hidden="1" outlineLevel="5" x14ac:dyDescent="0.2">
      <c r="A181" s="62" t="s">
        <v>274</v>
      </c>
      <c r="B181" s="62"/>
      <c r="C181" s="2" t="s">
        <v>275</v>
      </c>
      <c r="D181" s="66">
        <f>D182+D183</f>
        <v>69.3</v>
      </c>
      <c r="E181" s="66">
        <f t="shared" ref="E181:N181" si="528">E182+E183</f>
        <v>0</v>
      </c>
      <c r="F181" s="66">
        <f t="shared" si="528"/>
        <v>69.3</v>
      </c>
      <c r="G181" s="66">
        <f t="shared" ref="G181:H181" si="529">G182+G183</f>
        <v>0</v>
      </c>
      <c r="H181" s="66">
        <f t="shared" si="529"/>
        <v>69.3</v>
      </c>
      <c r="I181" s="66">
        <f t="shared" si="528"/>
        <v>69.3</v>
      </c>
      <c r="J181" s="66">
        <f t="shared" ref="J181:L181" si="530">J182+J183</f>
        <v>0</v>
      </c>
      <c r="K181" s="66">
        <f t="shared" ref="K181:M181" si="531">K182+K183</f>
        <v>69.3</v>
      </c>
      <c r="L181" s="66">
        <f t="shared" si="530"/>
        <v>0</v>
      </c>
      <c r="M181" s="66">
        <f t="shared" si="531"/>
        <v>69.3</v>
      </c>
      <c r="N181" s="66">
        <f t="shared" si="528"/>
        <v>69.3</v>
      </c>
      <c r="O181" s="66">
        <f t="shared" ref="O181:R181" si="532">O182+O183</f>
        <v>0</v>
      </c>
      <c r="P181" s="66">
        <f t="shared" ref="P181" si="533">P182+P183</f>
        <v>69.3</v>
      </c>
      <c r="Q181" s="66">
        <f t="shared" si="532"/>
        <v>0</v>
      </c>
      <c r="R181" s="66">
        <f t="shared" si="532"/>
        <v>69.3</v>
      </c>
    </row>
    <row r="182" spans="1:18" ht="31.5" hidden="1" outlineLevel="7" x14ac:dyDescent="0.2">
      <c r="A182" s="63" t="s">
        <v>274</v>
      </c>
      <c r="B182" s="63" t="s">
        <v>6</v>
      </c>
      <c r="C182" s="80" t="s">
        <v>7</v>
      </c>
      <c r="D182" s="89">
        <v>69.3</v>
      </c>
      <c r="E182" s="3">
        <v>-54</v>
      </c>
      <c r="F182" s="3">
        <f>SUM(D182:E182)</f>
        <v>15.299999999999997</v>
      </c>
      <c r="G182" s="3"/>
      <c r="H182" s="3">
        <f>SUM(F182:G182)</f>
        <v>15.299999999999997</v>
      </c>
      <c r="I182" s="89">
        <v>69.3</v>
      </c>
      <c r="J182" s="3">
        <v>-54</v>
      </c>
      <c r="K182" s="3">
        <f>SUM(I182:J182)</f>
        <v>15.299999999999997</v>
      </c>
      <c r="L182" s="3"/>
      <c r="M182" s="3">
        <f>SUM(K182:L182)</f>
        <v>15.299999999999997</v>
      </c>
      <c r="N182" s="89">
        <v>69.3</v>
      </c>
      <c r="O182" s="3">
        <v>-54</v>
      </c>
      <c r="P182" s="3">
        <f>SUM(N182:O182)</f>
        <v>15.299999999999997</v>
      </c>
      <c r="Q182" s="3"/>
      <c r="R182" s="3">
        <f>SUM(P182:Q182)</f>
        <v>15.299999999999997</v>
      </c>
    </row>
    <row r="183" spans="1:18" ht="31.5" hidden="1" outlineLevel="7" x14ac:dyDescent="0.2">
      <c r="A183" s="63" t="s">
        <v>274</v>
      </c>
      <c r="B183" s="63" t="s">
        <v>41</v>
      </c>
      <c r="C183" s="80" t="s">
        <v>42</v>
      </c>
      <c r="D183" s="89"/>
      <c r="E183" s="3">
        <v>54</v>
      </c>
      <c r="F183" s="3">
        <f>SUM(D183:E183)</f>
        <v>54</v>
      </c>
      <c r="G183" s="3"/>
      <c r="H183" s="3">
        <f>SUM(F183:G183)</f>
        <v>54</v>
      </c>
      <c r="I183" s="89"/>
      <c r="J183" s="3">
        <v>54</v>
      </c>
      <c r="K183" s="3">
        <f>SUM(I183:J183)</f>
        <v>54</v>
      </c>
      <c r="L183" s="3"/>
      <c r="M183" s="3">
        <f>SUM(K183:L183)</f>
        <v>54</v>
      </c>
      <c r="N183" s="89"/>
      <c r="O183" s="3">
        <v>54</v>
      </c>
      <c r="P183" s="3">
        <f>SUM(N183:O183)</f>
        <v>54</v>
      </c>
      <c r="Q183" s="3"/>
      <c r="R183" s="3">
        <f>SUM(P183:Q183)</f>
        <v>54</v>
      </c>
    </row>
    <row r="184" spans="1:18" outlineLevel="5" collapsed="1" x14ac:dyDescent="0.2">
      <c r="A184" s="62" t="s">
        <v>448</v>
      </c>
      <c r="B184" s="62"/>
      <c r="C184" s="79" t="s">
        <v>447</v>
      </c>
      <c r="D184" s="66">
        <f>D185</f>
        <v>839</v>
      </c>
      <c r="E184" s="66">
        <f t="shared" ref="E184:H187" si="534">E185</f>
        <v>0</v>
      </c>
      <c r="F184" s="66">
        <f>F185+F187</f>
        <v>839</v>
      </c>
      <c r="G184" s="66">
        <f t="shared" ref="G184:R184" si="535">G185+G187</f>
        <v>5372</v>
      </c>
      <c r="H184" s="66">
        <f t="shared" si="535"/>
        <v>6211</v>
      </c>
      <c r="I184" s="66">
        <f t="shared" si="535"/>
        <v>839</v>
      </c>
      <c r="J184" s="66">
        <f t="shared" si="535"/>
        <v>0</v>
      </c>
      <c r="K184" s="66">
        <f t="shared" si="535"/>
        <v>839</v>
      </c>
      <c r="L184" s="66">
        <f t="shared" si="535"/>
        <v>0</v>
      </c>
      <c r="M184" s="66">
        <f t="shared" si="535"/>
        <v>839</v>
      </c>
      <c r="N184" s="66">
        <f t="shared" si="535"/>
        <v>839</v>
      </c>
      <c r="O184" s="66">
        <f t="shared" si="535"/>
        <v>0</v>
      </c>
      <c r="P184" s="66">
        <f t="shared" si="535"/>
        <v>839</v>
      </c>
      <c r="Q184" s="66">
        <f t="shared" si="535"/>
        <v>0</v>
      </c>
      <c r="R184" s="66">
        <f t="shared" si="535"/>
        <v>839</v>
      </c>
    </row>
    <row r="185" spans="1:18" ht="31.5" outlineLevel="7" x14ac:dyDescent="0.2">
      <c r="A185" s="62" t="s">
        <v>444</v>
      </c>
      <c r="B185" s="62" t="s">
        <v>329</v>
      </c>
      <c r="C185" s="88" t="s">
        <v>648</v>
      </c>
      <c r="D185" s="66">
        <f>D186</f>
        <v>839</v>
      </c>
      <c r="E185" s="66">
        <f t="shared" si="534"/>
        <v>0</v>
      </c>
      <c r="F185" s="66">
        <f t="shared" si="534"/>
        <v>839</v>
      </c>
      <c r="G185" s="66">
        <f t="shared" si="534"/>
        <v>5157</v>
      </c>
      <c r="H185" s="66">
        <f t="shared" si="534"/>
        <v>5996</v>
      </c>
      <c r="I185" s="66">
        <f t="shared" ref="I185:N185" si="536">I186</f>
        <v>839</v>
      </c>
      <c r="J185" s="66">
        <f t="shared" ref="J185:L185" si="537">J186</f>
        <v>0</v>
      </c>
      <c r="K185" s="66">
        <f t="shared" ref="K185:M185" si="538">K186</f>
        <v>839</v>
      </c>
      <c r="L185" s="66">
        <f t="shared" si="537"/>
        <v>0</v>
      </c>
      <c r="M185" s="66">
        <f t="shared" si="538"/>
        <v>839</v>
      </c>
      <c r="N185" s="66">
        <f t="shared" si="536"/>
        <v>839</v>
      </c>
      <c r="O185" s="66">
        <f t="shared" ref="O185:Q185" si="539">O186</f>
        <v>0</v>
      </c>
      <c r="P185" s="66">
        <f t="shared" ref="P185:R185" si="540">P186</f>
        <v>839</v>
      </c>
      <c r="Q185" s="66">
        <f t="shared" si="539"/>
        <v>0</v>
      </c>
      <c r="R185" s="66">
        <f t="shared" si="540"/>
        <v>839</v>
      </c>
    </row>
    <row r="186" spans="1:18" ht="31.5" outlineLevel="5" x14ac:dyDescent="0.2">
      <c r="A186" s="63" t="s">
        <v>444</v>
      </c>
      <c r="B186" s="63" t="s">
        <v>41</v>
      </c>
      <c r="C186" s="81" t="s">
        <v>310</v>
      </c>
      <c r="D186" s="3">
        <v>839</v>
      </c>
      <c r="E186" s="3"/>
      <c r="F186" s="3">
        <f>SUM(D186:E186)</f>
        <v>839</v>
      </c>
      <c r="G186" s="3">
        <v>5157</v>
      </c>
      <c r="H186" s="3">
        <f>SUM(F186:G186)</f>
        <v>5996</v>
      </c>
      <c r="I186" s="3">
        <v>839</v>
      </c>
      <c r="J186" s="3"/>
      <c r="K186" s="3">
        <f>SUM(I186:J186)</f>
        <v>839</v>
      </c>
      <c r="L186" s="3"/>
      <c r="M186" s="3">
        <f>SUM(K186:L186)</f>
        <v>839</v>
      </c>
      <c r="N186" s="3">
        <v>839</v>
      </c>
      <c r="O186" s="3"/>
      <c r="P186" s="3">
        <f>SUM(N186:O186)</f>
        <v>839</v>
      </c>
      <c r="Q186" s="3"/>
      <c r="R186" s="3">
        <f>SUM(P186:Q186)</f>
        <v>839</v>
      </c>
    </row>
    <row r="187" spans="1:18" ht="31.5" outlineLevel="5" x14ac:dyDescent="0.2">
      <c r="A187" s="62" t="s">
        <v>744</v>
      </c>
      <c r="B187" s="62" t="s">
        <v>329</v>
      </c>
      <c r="C187" s="88" t="s">
        <v>745</v>
      </c>
      <c r="D187" s="3"/>
      <c r="E187" s="3"/>
      <c r="F187" s="3"/>
      <c r="G187" s="66">
        <f t="shared" si="534"/>
        <v>215</v>
      </c>
      <c r="H187" s="66">
        <f t="shared" si="534"/>
        <v>215</v>
      </c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ht="31.5" outlineLevel="5" x14ac:dyDescent="0.2">
      <c r="A188" s="63" t="s">
        <v>744</v>
      </c>
      <c r="B188" s="59" t="s">
        <v>6</v>
      </c>
      <c r="C188" s="82" t="s">
        <v>7</v>
      </c>
      <c r="D188" s="3"/>
      <c r="E188" s="3"/>
      <c r="F188" s="3"/>
      <c r="G188" s="3">
        <v>215</v>
      </c>
      <c r="H188" s="3">
        <f>SUM(F188:G188)</f>
        <v>215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ht="47.25" hidden="1" outlineLevel="7" x14ac:dyDescent="0.2">
      <c r="A189" s="62" t="s">
        <v>33</v>
      </c>
      <c r="B189" s="62"/>
      <c r="C189" s="2" t="s">
        <v>649</v>
      </c>
      <c r="D189" s="66">
        <f t="shared" ref="D189:R190" si="541">D190</f>
        <v>342.5</v>
      </c>
      <c r="E189" s="66">
        <f t="shared" si="541"/>
        <v>0</v>
      </c>
      <c r="F189" s="66">
        <f t="shared" si="541"/>
        <v>342.5</v>
      </c>
      <c r="G189" s="66">
        <f t="shared" si="541"/>
        <v>0</v>
      </c>
      <c r="H189" s="66">
        <f t="shared" si="541"/>
        <v>342.5</v>
      </c>
      <c r="I189" s="66">
        <f t="shared" si="541"/>
        <v>342.5</v>
      </c>
      <c r="J189" s="66">
        <f t="shared" si="541"/>
        <v>0</v>
      </c>
      <c r="K189" s="66">
        <f t="shared" si="541"/>
        <v>342.5</v>
      </c>
      <c r="L189" s="66">
        <f t="shared" si="541"/>
        <v>0</v>
      </c>
      <c r="M189" s="66">
        <f t="shared" si="541"/>
        <v>342.5</v>
      </c>
      <c r="N189" s="66">
        <f t="shared" si="541"/>
        <v>342.5</v>
      </c>
      <c r="O189" s="66">
        <f t="shared" si="541"/>
        <v>0</v>
      </c>
      <c r="P189" s="66">
        <f t="shared" si="541"/>
        <v>342.5</v>
      </c>
      <c r="Q189" s="66">
        <f t="shared" si="541"/>
        <v>0</v>
      </c>
      <c r="R189" s="66">
        <f t="shared" si="541"/>
        <v>342.5</v>
      </c>
    </row>
    <row r="190" spans="1:18" hidden="1" outlineLevel="5" x14ac:dyDescent="0.2">
      <c r="A190" s="62" t="s">
        <v>34</v>
      </c>
      <c r="B190" s="62"/>
      <c r="C190" s="2" t="s">
        <v>35</v>
      </c>
      <c r="D190" s="66">
        <f>D191</f>
        <v>342.5</v>
      </c>
      <c r="E190" s="66">
        <f t="shared" si="541"/>
        <v>0</v>
      </c>
      <c r="F190" s="66">
        <f t="shared" si="541"/>
        <v>342.5</v>
      </c>
      <c r="G190" s="66">
        <f t="shared" si="541"/>
        <v>0</v>
      </c>
      <c r="H190" s="66">
        <f t="shared" si="541"/>
        <v>342.5</v>
      </c>
      <c r="I190" s="66">
        <f t="shared" si="541"/>
        <v>342.5</v>
      </c>
      <c r="J190" s="66">
        <f t="shared" si="541"/>
        <v>0</v>
      </c>
      <c r="K190" s="66">
        <f t="shared" si="541"/>
        <v>342.5</v>
      </c>
      <c r="L190" s="66">
        <f t="shared" si="541"/>
        <v>0</v>
      </c>
      <c r="M190" s="66">
        <f t="shared" si="541"/>
        <v>342.5</v>
      </c>
      <c r="N190" s="66">
        <f t="shared" si="541"/>
        <v>342.5</v>
      </c>
      <c r="O190" s="66">
        <f t="shared" si="541"/>
        <v>0</v>
      </c>
      <c r="P190" s="66">
        <f t="shared" si="541"/>
        <v>342.5</v>
      </c>
      <c r="Q190" s="66">
        <f t="shared" si="541"/>
        <v>0</v>
      </c>
      <c r="R190" s="66">
        <f t="shared" si="541"/>
        <v>342.5</v>
      </c>
    </row>
    <row r="191" spans="1:18" ht="31.5" hidden="1" outlineLevel="7" x14ac:dyDescent="0.2">
      <c r="A191" s="63" t="s">
        <v>34</v>
      </c>
      <c r="B191" s="63" t="s">
        <v>6</v>
      </c>
      <c r="C191" s="80" t="s">
        <v>7</v>
      </c>
      <c r="D191" s="3">
        <v>342.5</v>
      </c>
      <c r="E191" s="3"/>
      <c r="F191" s="3">
        <f>SUM(D191:E191)</f>
        <v>342.5</v>
      </c>
      <c r="G191" s="3"/>
      <c r="H191" s="3">
        <f>SUM(F191:G191)</f>
        <v>342.5</v>
      </c>
      <c r="I191" s="69">
        <v>342.5</v>
      </c>
      <c r="J191" s="3"/>
      <c r="K191" s="3">
        <f>SUM(I191:J191)</f>
        <v>342.5</v>
      </c>
      <c r="L191" s="3"/>
      <c r="M191" s="3">
        <f>SUM(K191:L191)</f>
        <v>342.5</v>
      </c>
      <c r="N191" s="69">
        <v>342.5</v>
      </c>
      <c r="O191" s="3"/>
      <c r="P191" s="3">
        <f>SUM(N191:O191)</f>
        <v>342.5</v>
      </c>
      <c r="Q191" s="3"/>
      <c r="R191" s="3">
        <f>SUM(P191:Q191)</f>
        <v>342.5</v>
      </c>
    </row>
    <row r="192" spans="1:18" ht="31.5" outlineLevel="5" collapsed="1" x14ac:dyDescent="0.2">
      <c r="A192" s="62" t="s">
        <v>61</v>
      </c>
      <c r="B192" s="62"/>
      <c r="C192" s="2" t="s">
        <v>650</v>
      </c>
      <c r="D192" s="66">
        <f>D193+D196</f>
        <v>28403.800000000003</v>
      </c>
      <c r="E192" s="66">
        <f t="shared" ref="E192:F192" si="542">E193+E196</f>
        <v>0</v>
      </c>
      <c r="F192" s="66">
        <f t="shared" si="542"/>
        <v>28403.800000000003</v>
      </c>
      <c r="G192" s="66">
        <f t="shared" ref="G192:H192" si="543">G193+G196</f>
        <v>3435.8283999999999</v>
      </c>
      <c r="H192" s="66">
        <f t="shared" si="543"/>
        <v>31839.628400000001</v>
      </c>
      <c r="I192" s="66">
        <f>I193+I196</f>
        <v>29588.9</v>
      </c>
      <c r="J192" s="66">
        <f t="shared" ref="J192:L192" si="544">J193+J196</f>
        <v>0</v>
      </c>
      <c r="K192" s="66">
        <f t="shared" ref="K192:M192" si="545">K193+K196</f>
        <v>29588.9</v>
      </c>
      <c r="L192" s="66">
        <f t="shared" si="544"/>
        <v>0</v>
      </c>
      <c r="M192" s="66">
        <f t="shared" si="545"/>
        <v>29588.9</v>
      </c>
      <c r="N192" s="66">
        <f>N193+N196</f>
        <v>30222</v>
      </c>
      <c r="O192" s="66">
        <f t="shared" ref="O192:Q192" si="546">O193+O196</f>
        <v>0</v>
      </c>
      <c r="P192" s="66">
        <f t="shared" ref="P192:R192" si="547">P193+P196</f>
        <v>30222</v>
      </c>
      <c r="Q192" s="66">
        <f t="shared" si="546"/>
        <v>0</v>
      </c>
      <c r="R192" s="66">
        <f t="shared" si="547"/>
        <v>30222</v>
      </c>
    </row>
    <row r="193" spans="1:18" ht="33" customHeight="1" outlineLevel="7" x14ac:dyDescent="0.2">
      <c r="A193" s="62" t="s">
        <v>62</v>
      </c>
      <c r="B193" s="62"/>
      <c r="C193" s="2" t="s">
        <v>63</v>
      </c>
      <c r="D193" s="66">
        <f>D194</f>
        <v>2195.1999999999998</v>
      </c>
      <c r="E193" s="66">
        <f t="shared" ref="E193:H194" si="548">E194</f>
        <v>0</v>
      </c>
      <c r="F193" s="66">
        <f t="shared" si="548"/>
        <v>2195.1999999999998</v>
      </c>
      <c r="G193" s="66">
        <f t="shared" si="548"/>
        <v>600</v>
      </c>
      <c r="H193" s="66">
        <f t="shared" si="548"/>
        <v>2795.2</v>
      </c>
      <c r="I193" s="66">
        <f>I194</f>
        <v>2195.1999999999998</v>
      </c>
      <c r="J193" s="66">
        <f t="shared" ref="J193:L194" si="549">J194</f>
        <v>0</v>
      </c>
      <c r="K193" s="66">
        <f t="shared" ref="K193:M194" si="550">K194</f>
        <v>2195.1999999999998</v>
      </c>
      <c r="L193" s="66">
        <f t="shared" si="549"/>
        <v>0</v>
      </c>
      <c r="M193" s="66">
        <f t="shared" si="550"/>
        <v>2195.1999999999998</v>
      </c>
      <c r="N193" s="66">
        <f>N194</f>
        <v>2828.3</v>
      </c>
      <c r="O193" s="66">
        <f t="shared" ref="O193:Q194" si="551">O194</f>
        <v>0</v>
      </c>
      <c r="P193" s="66">
        <f t="shared" ref="P193:R194" si="552">P194</f>
        <v>2828.3</v>
      </c>
      <c r="Q193" s="66">
        <f t="shared" si="551"/>
        <v>0</v>
      </c>
      <c r="R193" s="66">
        <f t="shared" si="552"/>
        <v>2828.3</v>
      </c>
    </row>
    <row r="194" spans="1:18" ht="33" customHeight="1" outlineLevel="5" x14ac:dyDescent="0.2">
      <c r="A194" s="62" t="s">
        <v>64</v>
      </c>
      <c r="B194" s="62"/>
      <c r="C194" s="2" t="s">
        <v>65</v>
      </c>
      <c r="D194" s="66">
        <f>D195</f>
        <v>2195.1999999999998</v>
      </c>
      <c r="E194" s="66">
        <f t="shared" si="548"/>
        <v>0</v>
      </c>
      <c r="F194" s="66">
        <f t="shared" si="548"/>
        <v>2195.1999999999998</v>
      </c>
      <c r="G194" s="66">
        <f t="shared" si="548"/>
        <v>600</v>
      </c>
      <c r="H194" s="66">
        <f t="shared" si="548"/>
        <v>2795.2</v>
      </c>
      <c r="I194" s="66">
        <f t="shared" ref="I194:N194" si="553">I195</f>
        <v>2195.1999999999998</v>
      </c>
      <c r="J194" s="66">
        <f t="shared" si="549"/>
        <v>0</v>
      </c>
      <c r="K194" s="66">
        <f t="shared" si="550"/>
        <v>2195.1999999999998</v>
      </c>
      <c r="L194" s="66">
        <f t="shared" si="549"/>
        <v>0</v>
      </c>
      <c r="M194" s="66">
        <f t="shared" si="550"/>
        <v>2195.1999999999998</v>
      </c>
      <c r="N194" s="66">
        <f t="shared" si="553"/>
        <v>2828.3</v>
      </c>
      <c r="O194" s="66">
        <f t="shared" si="551"/>
        <v>0</v>
      </c>
      <c r="P194" s="66">
        <f t="shared" si="552"/>
        <v>2828.3</v>
      </c>
      <c r="Q194" s="66">
        <f t="shared" si="551"/>
        <v>0</v>
      </c>
      <c r="R194" s="66">
        <f t="shared" si="552"/>
        <v>2828.3</v>
      </c>
    </row>
    <row r="195" spans="1:18" ht="31.5" outlineLevel="7" x14ac:dyDescent="0.2">
      <c r="A195" s="63" t="s">
        <v>64</v>
      </c>
      <c r="B195" s="63" t="s">
        <v>6</v>
      </c>
      <c r="C195" s="80" t="s">
        <v>7</v>
      </c>
      <c r="D195" s="3">
        <v>2195.1999999999998</v>
      </c>
      <c r="E195" s="3"/>
      <c r="F195" s="3">
        <f>SUM(D195:E195)</f>
        <v>2195.1999999999998</v>
      </c>
      <c r="G195" s="3">
        <v>600</v>
      </c>
      <c r="H195" s="3">
        <f>SUM(F195:G195)</f>
        <v>2795.2</v>
      </c>
      <c r="I195" s="69">
        <v>2195.1999999999998</v>
      </c>
      <c r="J195" s="3"/>
      <c r="K195" s="3">
        <f>SUM(I195:J195)</f>
        <v>2195.1999999999998</v>
      </c>
      <c r="L195" s="3"/>
      <c r="M195" s="3">
        <f>SUM(K195:L195)</f>
        <v>2195.1999999999998</v>
      </c>
      <c r="N195" s="69">
        <v>2828.3</v>
      </c>
      <c r="O195" s="3"/>
      <c r="P195" s="3">
        <f>SUM(N195:O195)</f>
        <v>2828.3</v>
      </c>
      <c r="Q195" s="3"/>
      <c r="R195" s="3">
        <f>SUM(P195:Q195)</f>
        <v>2828.3</v>
      </c>
    </row>
    <row r="196" spans="1:18" ht="31.5" outlineLevel="5" x14ac:dyDescent="0.2">
      <c r="A196" s="62" t="s">
        <v>70</v>
      </c>
      <c r="B196" s="62"/>
      <c r="C196" s="2" t="s">
        <v>71</v>
      </c>
      <c r="D196" s="66">
        <f>D197+D202+D204+D200</f>
        <v>26208.600000000002</v>
      </c>
      <c r="E196" s="66">
        <f t="shared" ref="E196:F196" si="554">E197+E202+E204+E200</f>
        <v>0</v>
      </c>
      <c r="F196" s="66">
        <f t="shared" si="554"/>
        <v>26208.600000000002</v>
      </c>
      <c r="G196" s="66">
        <f t="shared" ref="G196:H196" si="555">G197+G202+G204+G200</f>
        <v>2835.8283999999999</v>
      </c>
      <c r="H196" s="66">
        <f t="shared" si="555"/>
        <v>29044.428400000001</v>
      </c>
      <c r="I196" s="66">
        <f t="shared" ref="I196:N196" si="556">I197+I202+I204+I200</f>
        <v>27393.7</v>
      </c>
      <c r="J196" s="66">
        <f t="shared" ref="J196:L196" si="557">J197+J202+J204+J200</f>
        <v>0</v>
      </c>
      <c r="K196" s="66">
        <f t="shared" ref="K196:M196" si="558">K197+K202+K204+K200</f>
        <v>27393.7</v>
      </c>
      <c r="L196" s="66">
        <f t="shared" si="557"/>
        <v>0</v>
      </c>
      <c r="M196" s="66">
        <f t="shared" si="558"/>
        <v>27393.7</v>
      </c>
      <c r="N196" s="66">
        <f t="shared" si="556"/>
        <v>27393.7</v>
      </c>
      <c r="O196" s="66">
        <f t="shared" ref="O196:R196" si="559">O197+O202+O204+O200</f>
        <v>0</v>
      </c>
      <c r="P196" s="66">
        <f t="shared" ref="P196" si="560">P197+P202+P204+P200</f>
        <v>27393.7</v>
      </c>
      <c r="Q196" s="66">
        <f t="shared" si="559"/>
        <v>0</v>
      </c>
      <c r="R196" s="66">
        <f t="shared" si="559"/>
        <v>27393.7</v>
      </c>
    </row>
    <row r="197" spans="1:18" ht="31.5" outlineLevel="7" x14ac:dyDescent="0.2">
      <c r="A197" s="62" t="s">
        <v>72</v>
      </c>
      <c r="B197" s="62"/>
      <c r="C197" s="2" t="s">
        <v>73</v>
      </c>
      <c r="D197" s="66">
        <f>D198+D199</f>
        <v>19540.600000000002</v>
      </c>
      <c r="E197" s="66">
        <f t="shared" ref="E197:F197" si="561">E198+E199</f>
        <v>0</v>
      </c>
      <c r="F197" s="66">
        <f t="shared" si="561"/>
        <v>19540.600000000002</v>
      </c>
      <c r="G197" s="66">
        <f t="shared" ref="G197:H197" si="562">G198+G199</f>
        <v>2835.8283999999999</v>
      </c>
      <c r="H197" s="66">
        <f t="shared" si="562"/>
        <v>22376.428400000001</v>
      </c>
      <c r="I197" s="66">
        <f t="shared" ref="I197:N197" si="563">I198+I199</f>
        <v>19540.600000000002</v>
      </c>
      <c r="J197" s="66">
        <f t="shared" ref="J197:L197" si="564">J198+J199</f>
        <v>0</v>
      </c>
      <c r="K197" s="66">
        <f t="shared" ref="K197:M197" si="565">K198+K199</f>
        <v>19540.600000000002</v>
      </c>
      <c r="L197" s="66">
        <f t="shared" si="564"/>
        <v>0</v>
      </c>
      <c r="M197" s="66">
        <f t="shared" si="565"/>
        <v>19540.600000000002</v>
      </c>
      <c r="N197" s="66">
        <f t="shared" si="563"/>
        <v>19540.600000000002</v>
      </c>
      <c r="O197" s="66">
        <f t="shared" ref="O197:R197" si="566">O198+O199</f>
        <v>0</v>
      </c>
      <c r="P197" s="66">
        <f t="shared" ref="P197" si="567">P198+P199</f>
        <v>19540.600000000002</v>
      </c>
      <c r="Q197" s="66">
        <f t="shared" si="566"/>
        <v>0</v>
      </c>
      <c r="R197" s="66">
        <f t="shared" si="566"/>
        <v>19540.600000000002</v>
      </c>
    </row>
    <row r="198" spans="1:18" ht="31.5" hidden="1" outlineLevel="7" x14ac:dyDescent="0.2">
      <c r="A198" s="63" t="s">
        <v>72</v>
      </c>
      <c r="B198" s="63" t="s">
        <v>6</v>
      </c>
      <c r="C198" s="80" t="s">
        <v>7</v>
      </c>
      <c r="D198" s="3">
        <v>226.9</v>
      </c>
      <c r="E198" s="3"/>
      <c r="F198" s="3">
        <f t="shared" ref="F198:F199" si="568">SUM(D198:E198)</f>
        <v>226.9</v>
      </c>
      <c r="G198" s="3"/>
      <c r="H198" s="3">
        <f t="shared" ref="H198:H199" si="569">SUM(F198:G198)</f>
        <v>226.9</v>
      </c>
      <c r="I198" s="69">
        <v>226.9</v>
      </c>
      <c r="J198" s="3"/>
      <c r="K198" s="3">
        <f t="shared" ref="K198:K199" si="570">SUM(I198:J198)</f>
        <v>226.9</v>
      </c>
      <c r="L198" s="3"/>
      <c r="M198" s="3">
        <f t="shared" ref="M198:M199" si="571">SUM(K198:L198)</f>
        <v>226.9</v>
      </c>
      <c r="N198" s="69">
        <v>226.9</v>
      </c>
      <c r="O198" s="3"/>
      <c r="P198" s="3">
        <f t="shared" ref="P198:P199" si="572">SUM(N198:O198)</f>
        <v>226.9</v>
      </c>
      <c r="Q198" s="3"/>
      <c r="R198" s="3">
        <f t="shared" ref="R198:R199" si="573">SUM(P198:Q198)</f>
        <v>226.9</v>
      </c>
    </row>
    <row r="199" spans="1:18" ht="31.5" outlineLevel="7" x14ac:dyDescent="0.2">
      <c r="A199" s="63" t="s">
        <v>72</v>
      </c>
      <c r="B199" s="63" t="s">
        <v>41</v>
      </c>
      <c r="C199" s="80" t="s">
        <v>42</v>
      </c>
      <c r="D199" s="3">
        <v>19313.7</v>
      </c>
      <c r="E199" s="3"/>
      <c r="F199" s="3">
        <f t="shared" si="568"/>
        <v>19313.7</v>
      </c>
      <c r="G199" s="3">
        <v>2835.8283999999999</v>
      </c>
      <c r="H199" s="3">
        <f t="shared" si="569"/>
        <v>22149.528399999999</v>
      </c>
      <c r="I199" s="69">
        <v>19313.7</v>
      </c>
      <c r="J199" s="3"/>
      <c r="K199" s="3">
        <f t="shared" si="570"/>
        <v>19313.7</v>
      </c>
      <c r="L199" s="3"/>
      <c r="M199" s="3">
        <f t="shared" si="571"/>
        <v>19313.7</v>
      </c>
      <c r="N199" s="69">
        <v>19313.7</v>
      </c>
      <c r="O199" s="3"/>
      <c r="P199" s="3">
        <f t="shared" si="572"/>
        <v>19313.7</v>
      </c>
      <c r="Q199" s="3"/>
      <c r="R199" s="3">
        <f t="shared" si="573"/>
        <v>19313.7</v>
      </c>
    </row>
    <row r="200" spans="1:18" hidden="1" outlineLevel="4" x14ac:dyDescent="0.2">
      <c r="A200" s="92" t="s">
        <v>446</v>
      </c>
      <c r="B200" s="62"/>
      <c r="C200" s="88" t="s">
        <v>445</v>
      </c>
      <c r="D200" s="64">
        <f>D201</f>
        <v>4385</v>
      </c>
      <c r="E200" s="64">
        <f t="shared" ref="E200:H200" si="574">E201</f>
        <v>0</v>
      </c>
      <c r="F200" s="64">
        <f t="shared" si="574"/>
        <v>4385</v>
      </c>
      <c r="G200" s="64">
        <f t="shared" si="574"/>
        <v>0</v>
      </c>
      <c r="H200" s="64">
        <f t="shared" si="574"/>
        <v>4385</v>
      </c>
      <c r="I200" s="64">
        <f t="shared" ref="I200:N200" si="575">I201</f>
        <v>3870</v>
      </c>
      <c r="J200" s="64">
        <f t="shared" ref="J200:L200" si="576">J201</f>
        <v>0</v>
      </c>
      <c r="K200" s="64">
        <f t="shared" ref="K200:M200" si="577">K201</f>
        <v>3870</v>
      </c>
      <c r="L200" s="64">
        <f t="shared" si="576"/>
        <v>0</v>
      </c>
      <c r="M200" s="64">
        <f t="shared" si="577"/>
        <v>3870</v>
      </c>
      <c r="N200" s="64">
        <f t="shared" si="575"/>
        <v>3870</v>
      </c>
      <c r="O200" s="64">
        <f t="shared" ref="O200:Q200" si="578">O201</f>
        <v>0</v>
      </c>
      <c r="P200" s="64">
        <f t="shared" ref="P200:R200" si="579">P201</f>
        <v>3870</v>
      </c>
      <c r="Q200" s="64">
        <f t="shared" si="578"/>
        <v>0</v>
      </c>
      <c r="R200" s="64">
        <f t="shared" si="579"/>
        <v>3870</v>
      </c>
    </row>
    <row r="201" spans="1:18" ht="31.5" hidden="1" outlineLevel="5" x14ac:dyDescent="0.2">
      <c r="A201" s="93" t="s">
        <v>446</v>
      </c>
      <c r="B201" s="59" t="s">
        <v>41</v>
      </c>
      <c r="C201" s="82" t="s">
        <v>42</v>
      </c>
      <c r="D201" s="3">
        <v>4385</v>
      </c>
      <c r="E201" s="3"/>
      <c r="F201" s="3">
        <f>SUM(D201:E201)</f>
        <v>4385</v>
      </c>
      <c r="G201" s="3"/>
      <c r="H201" s="3">
        <f>SUM(F201:G201)</f>
        <v>4385</v>
      </c>
      <c r="I201" s="3">
        <v>3870</v>
      </c>
      <c r="J201" s="3"/>
      <c r="K201" s="3">
        <f>SUM(I201:J201)</f>
        <v>3870</v>
      </c>
      <c r="L201" s="3"/>
      <c r="M201" s="3">
        <f>SUM(K201:L201)</f>
        <v>3870</v>
      </c>
      <c r="N201" s="3">
        <v>3870</v>
      </c>
      <c r="O201" s="3"/>
      <c r="P201" s="3">
        <f>SUM(N201:O201)</f>
        <v>3870</v>
      </c>
      <c r="Q201" s="3"/>
      <c r="R201" s="3">
        <f>SUM(P201:Q201)</f>
        <v>3870</v>
      </c>
    </row>
    <row r="202" spans="1:18" hidden="1" outlineLevel="7" x14ac:dyDescent="0.2">
      <c r="A202" s="62" t="s">
        <v>97</v>
      </c>
      <c r="B202" s="62"/>
      <c r="C202" s="2" t="s">
        <v>98</v>
      </c>
      <c r="D202" s="66">
        <f>D203</f>
        <v>1300</v>
      </c>
      <c r="E202" s="66">
        <f t="shared" ref="E202:H202" si="580">E203</f>
        <v>0</v>
      </c>
      <c r="F202" s="66">
        <f t="shared" si="580"/>
        <v>1300</v>
      </c>
      <c r="G202" s="66">
        <f t="shared" si="580"/>
        <v>0</v>
      </c>
      <c r="H202" s="66">
        <f t="shared" si="580"/>
        <v>1300</v>
      </c>
      <c r="I202" s="66">
        <f t="shared" ref="I202:N202" si="581">I203</f>
        <v>1000</v>
      </c>
      <c r="J202" s="66">
        <f t="shared" ref="J202:L202" si="582">J203</f>
        <v>0</v>
      </c>
      <c r="K202" s="66">
        <f t="shared" ref="K202:M202" si="583">K203</f>
        <v>1000</v>
      </c>
      <c r="L202" s="66">
        <f t="shared" si="582"/>
        <v>0</v>
      </c>
      <c r="M202" s="66">
        <f t="shared" si="583"/>
        <v>1000</v>
      </c>
      <c r="N202" s="66">
        <f t="shared" si="581"/>
        <v>1000</v>
      </c>
      <c r="O202" s="66">
        <f t="shared" ref="O202:Q202" si="584">O203</f>
        <v>0</v>
      </c>
      <c r="P202" s="66">
        <f t="shared" ref="P202:R202" si="585">P203</f>
        <v>1000</v>
      </c>
      <c r="Q202" s="66">
        <f t="shared" si="584"/>
        <v>0</v>
      </c>
      <c r="R202" s="66">
        <f t="shared" si="585"/>
        <v>1000</v>
      </c>
    </row>
    <row r="203" spans="1:18" ht="31.5" hidden="1" outlineLevel="7" x14ac:dyDescent="0.2">
      <c r="A203" s="63" t="s">
        <v>97</v>
      </c>
      <c r="B203" s="63" t="s">
        <v>6</v>
      </c>
      <c r="C203" s="80" t="s">
        <v>7</v>
      </c>
      <c r="D203" s="3">
        <v>1300</v>
      </c>
      <c r="E203" s="3"/>
      <c r="F203" s="3">
        <f>SUM(D203:E203)</f>
        <v>1300</v>
      </c>
      <c r="G203" s="3"/>
      <c r="H203" s="3">
        <f>SUM(F203:G203)</f>
        <v>1300</v>
      </c>
      <c r="I203" s="69">
        <v>1000</v>
      </c>
      <c r="J203" s="3"/>
      <c r="K203" s="3">
        <f>SUM(I203:J203)</f>
        <v>1000</v>
      </c>
      <c r="L203" s="3"/>
      <c r="M203" s="3">
        <f>SUM(K203:L203)</f>
        <v>1000</v>
      </c>
      <c r="N203" s="69">
        <v>1000</v>
      </c>
      <c r="O203" s="3"/>
      <c r="P203" s="3">
        <f>SUM(N203:O203)</f>
        <v>1000</v>
      </c>
      <c r="Q203" s="3"/>
      <c r="R203" s="3">
        <f>SUM(P203:Q203)</f>
        <v>1000</v>
      </c>
    </row>
    <row r="204" spans="1:18" ht="19.5" hidden="1" customHeight="1" outlineLevel="5" x14ac:dyDescent="0.2">
      <c r="A204" s="62" t="s">
        <v>74</v>
      </c>
      <c r="B204" s="62"/>
      <c r="C204" s="2" t="s">
        <v>75</v>
      </c>
      <c r="D204" s="66">
        <f>D205</f>
        <v>983</v>
      </c>
      <c r="E204" s="66">
        <f t="shared" ref="E204:H204" si="586">E205</f>
        <v>0</v>
      </c>
      <c r="F204" s="66">
        <f t="shared" si="586"/>
        <v>983</v>
      </c>
      <c r="G204" s="66">
        <f t="shared" si="586"/>
        <v>0</v>
      </c>
      <c r="H204" s="66">
        <f t="shared" si="586"/>
        <v>983</v>
      </c>
      <c r="I204" s="66">
        <f t="shared" ref="I204:N204" si="587">I205</f>
        <v>2983.1</v>
      </c>
      <c r="J204" s="66">
        <f t="shared" ref="J204:L204" si="588">J205</f>
        <v>0</v>
      </c>
      <c r="K204" s="66">
        <f t="shared" ref="K204:M204" si="589">K205</f>
        <v>2983.1</v>
      </c>
      <c r="L204" s="66">
        <f t="shared" si="588"/>
        <v>0</v>
      </c>
      <c r="M204" s="66">
        <f t="shared" si="589"/>
        <v>2983.1</v>
      </c>
      <c r="N204" s="66">
        <f t="shared" si="587"/>
        <v>2983.1</v>
      </c>
      <c r="O204" s="66">
        <f t="shared" ref="O204:Q204" si="590">O205</f>
        <v>0</v>
      </c>
      <c r="P204" s="66">
        <f t="shared" ref="P204:R204" si="591">P205</f>
        <v>2983.1</v>
      </c>
      <c r="Q204" s="66">
        <f t="shared" si="590"/>
        <v>0</v>
      </c>
      <c r="R204" s="66">
        <f t="shared" si="591"/>
        <v>2983.1</v>
      </c>
    </row>
    <row r="205" spans="1:18" ht="31.5" hidden="1" outlineLevel="7" x14ac:dyDescent="0.2">
      <c r="A205" s="63" t="s">
        <v>74</v>
      </c>
      <c r="B205" s="63" t="s">
        <v>41</v>
      </c>
      <c r="C205" s="80" t="s">
        <v>42</v>
      </c>
      <c r="D205" s="3">
        <v>983</v>
      </c>
      <c r="E205" s="3"/>
      <c r="F205" s="3">
        <f>SUM(D205:E205)</f>
        <v>983</v>
      </c>
      <c r="G205" s="3"/>
      <c r="H205" s="3">
        <f>SUM(F205:G205)</f>
        <v>983</v>
      </c>
      <c r="I205" s="3">
        <v>2983.1</v>
      </c>
      <c r="J205" s="3"/>
      <c r="K205" s="3">
        <f>SUM(I205:J205)</f>
        <v>2983.1</v>
      </c>
      <c r="L205" s="3"/>
      <c r="M205" s="3">
        <f>SUM(K205:L205)</f>
        <v>2983.1</v>
      </c>
      <c r="N205" s="3">
        <v>2983.1</v>
      </c>
      <c r="O205" s="3"/>
      <c r="P205" s="3">
        <f>SUM(N205:O205)</f>
        <v>2983.1</v>
      </c>
      <c r="Q205" s="3"/>
      <c r="R205" s="3">
        <f>SUM(P205:Q205)</f>
        <v>2983.1</v>
      </c>
    </row>
    <row r="206" spans="1:18" ht="31.5" hidden="1" outlineLevel="7" x14ac:dyDescent="0.2">
      <c r="A206" s="62" t="s">
        <v>99</v>
      </c>
      <c r="B206" s="62"/>
      <c r="C206" s="2" t="s">
        <v>651</v>
      </c>
      <c r="D206" s="66">
        <f>D207+D214</f>
        <v>940</v>
      </c>
      <c r="E206" s="66">
        <f t="shared" ref="E206:F206" si="592">E207+E214</f>
        <v>0</v>
      </c>
      <c r="F206" s="66">
        <f t="shared" si="592"/>
        <v>940</v>
      </c>
      <c r="G206" s="66">
        <f t="shared" ref="G206:H206" si="593">G207+G214</f>
        <v>0</v>
      </c>
      <c r="H206" s="66">
        <f t="shared" si="593"/>
        <v>940</v>
      </c>
      <c r="I206" s="66">
        <f t="shared" ref="I206:N206" si="594">I207+I214</f>
        <v>940</v>
      </c>
      <c r="J206" s="66">
        <f t="shared" ref="J206:L206" si="595">J207+J214</f>
        <v>0</v>
      </c>
      <c r="K206" s="66">
        <f t="shared" ref="K206:M206" si="596">K207+K214</f>
        <v>940</v>
      </c>
      <c r="L206" s="66">
        <f t="shared" si="595"/>
        <v>0</v>
      </c>
      <c r="M206" s="66">
        <f t="shared" si="596"/>
        <v>940</v>
      </c>
      <c r="N206" s="66">
        <f t="shared" si="594"/>
        <v>940</v>
      </c>
      <c r="O206" s="66">
        <f t="shared" ref="O206:R206" si="597">O207+O214</f>
        <v>0</v>
      </c>
      <c r="P206" s="66">
        <f t="shared" ref="P206" si="598">P207+P214</f>
        <v>940</v>
      </c>
      <c r="Q206" s="66">
        <f t="shared" si="597"/>
        <v>0</v>
      </c>
      <c r="R206" s="66">
        <f t="shared" si="597"/>
        <v>940</v>
      </c>
    </row>
    <row r="207" spans="1:18" hidden="1" outlineLevel="5" x14ac:dyDescent="0.2">
      <c r="A207" s="62" t="s">
        <v>100</v>
      </c>
      <c r="B207" s="62"/>
      <c r="C207" s="2" t="s">
        <v>101</v>
      </c>
      <c r="D207" s="66">
        <f>D208+D210+D212</f>
        <v>920</v>
      </c>
      <c r="E207" s="66">
        <f t="shared" ref="E207:F207" si="599">E208+E210+E212</f>
        <v>0</v>
      </c>
      <c r="F207" s="66">
        <f t="shared" si="599"/>
        <v>920</v>
      </c>
      <c r="G207" s="66">
        <f t="shared" ref="G207:H207" si="600">G208+G210+G212</f>
        <v>0</v>
      </c>
      <c r="H207" s="66">
        <f t="shared" si="600"/>
        <v>920</v>
      </c>
      <c r="I207" s="66">
        <f t="shared" ref="I207:N207" si="601">I208+I210+I212</f>
        <v>920</v>
      </c>
      <c r="J207" s="66">
        <f t="shared" ref="J207:L207" si="602">J208+J210+J212</f>
        <v>0</v>
      </c>
      <c r="K207" s="66">
        <f t="shared" ref="K207:M207" si="603">K208+K210+K212</f>
        <v>920</v>
      </c>
      <c r="L207" s="66">
        <f t="shared" si="602"/>
        <v>0</v>
      </c>
      <c r="M207" s="66">
        <f t="shared" si="603"/>
        <v>920</v>
      </c>
      <c r="N207" s="66">
        <f t="shared" si="601"/>
        <v>920</v>
      </c>
      <c r="O207" s="66">
        <f t="shared" ref="O207:R207" si="604">O208+O210+O212</f>
        <v>0</v>
      </c>
      <c r="P207" s="66">
        <f t="shared" ref="P207" si="605">P208+P210+P212</f>
        <v>920</v>
      </c>
      <c r="Q207" s="66">
        <f t="shared" si="604"/>
        <v>0</v>
      </c>
      <c r="R207" s="66">
        <f t="shared" si="604"/>
        <v>920</v>
      </c>
    </row>
    <row r="208" spans="1:18" hidden="1" outlineLevel="7" x14ac:dyDescent="0.2">
      <c r="A208" s="62" t="s">
        <v>102</v>
      </c>
      <c r="B208" s="62"/>
      <c r="C208" s="2" t="s">
        <v>103</v>
      </c>
      <c r="D208" s="66">
        <f>D209</f>
        <v>600</v>
      </c>
      <c r="E208" s="66">
        <f t="shared" ref="E208:H208" si="606">E209</f>
        <v>0</v>
      </c>
      <c r="F208" s="66">
        <f t="shared" si="606"/>
        <v>600</v>
      </c>
      <c r="G208" s="66">
        <f t="shared" si="606"/>
        <v>0</v>
      </c>
      <c r="H208" s="66">
        <f t="shared" si="606"/>
        <v>600</v>
      </c>
      <c r="I208" s="66">
        <f t="shared" ref="I208:N208" si="607">I209</f>
        <v>600</v>
      </c>
      <c r="J208" s="66">
        <f t="shared" ref="J208:L208" si="608">J209</f>
        <v>0</v>
      </c>
      <c r="K208" s="66">
        <f t="shared" ref="K208:M208" si="609">K209</f>
        <v>600</v>
      </c>
      <c r="L208" s="66">
        <f t="shared" si="608"/>
        <v>0</v>
      </c>
      <c r="M208" s="66">
        <f t="shared" si="609"/>
        <v>600</v>
      </c>
      <c r="N208" s="66">
        <f t="shared" si="607"/>
        <v>600</v>
      </c>
      <c r="O208" s="66">
        <f t="shared" ref="O208:Q208" si="610">O209</f>
        <v>0</v>
      </c>
      <c r="P208" s="66">
        <f t="shared" ref="P208:R208" si="611">P209</f>
        <v>600</v>
      </c>
      <c r="Q208" s="66">
        <f t="shared" si="610"/>
        <v>0</v>
      </c>
      <c r="R208" s="66">
        <f t="shared" si="611"/>
        <v>600</v>
      </c>
    </row>
    <row r="209" spans="1:18" ht="31.5" hidden="1" outlineLevel="5" x14ac:dyDescent="0.2">
      <c r="A209" s="63" t="s">
        <v>102</v>
      </c>
      <c r="B209" s="63" t="s">
        <v>6</v>
      </c>
      <c r="C209" s="80" t="s">
        <v>7</v>
      </c>
      <c r="D209" s="3">
        <v>600</v>
      </c>
      <c r="E209" s="3"/>
      <c r="F209" s="3">
        <f>SUM(D209:E209)</f>
        <v>600</v>
      </c>
      <c r="G209" s="3"/>
      <c r="H209" s="3">
        <f>SUM(F209:G209)</f>
        <v>600</v>
      </c>
      <c r="I209" s="69">
        <v>600</v>
      </c>
      <c r="J209" s="3"/>
      <c r="K209" s="3">
        <f>SUM(I209:J209)</f>
        <v>600</v>
      </c>
      <c r="L209" s="3"/>
      <c r="M209" s="3">
        <f>SUM(K209:L209)</f>
        <v>600</v>
      </c>
      <c r="N209" s="69">
        <v>600</v>
      </c>
      <c r="O209" s="3"/>
      <c r="P209" s="3">
        <f>SUM(N209:O209)</f>
        <v>600</v>
      </c>
      <c r="Q209" s="3"/>
      <c r="R209" s="3">
        <f>SUM(P209:Q209)</f>
        <v>600</v>
      </c>
    </row>
    <row r="210" spans="1:18" ht="31.5" hidden="1" outlineLevel="7" x14ac:dyDescent="0.2">
      <c r="A210" s="62" t="s">
        <v>151</v>
      </c>
      <c r="B210" s="62"/>
      <c r="C210" s="2" t="s">
        <v>152</v>
      </c>
      <c r="D210" s="66">
        <f>D211</f>
        <v>150</v>
      </c>
      <c r="E210" s="66">
        <f t="shared" ref="E210:H210" si="612">E211</f>
        <v>0</v>
      </c>
      <c r="F210" s="66">
        <f t="shared" si="612"/>
        <v>150</v>
      </c>
      <c r="G210" s="66">
        <f t="shared" si="612"/>
        <v>0</v>
      </c>
      <c r="H210" s="66">
        <f t="shared" si="612"/>
        <v>150</v>
      </c>
      <c r="I210" s="66">
        <f t="shared" ref="I210:N210" si="613">I211</f>
        <v>150</v>
      </c>
      <c r="J210" s="66">
        <f t="shared" ref="J210:L210" si="614">J211</f>
        <v>0</v>
      </c>
      <c r="K210" s="66">
        <f t="shared" ref="K210:M210" si="615">K211</f>
        <v>150</v>
      </c>
      <c r="L210" s="66">
        <f t="shared" si="614"/>
        <v>0</v>
      </c>
      <c r="M210" s="66">
        <f t="shared" si="615"/>
        <v>150</v>
      </c>
      <c r="N210" s="66">
        <f t="shared" si="613"/>
        <v>150</v>
      </c>
      <c r="O210" s="66">
        <f t="shared" ref="O210:Q210" si="616">O211</f>
        <v>0</v>
      </c>
      <c r="P210" s="66">
        <f t="shared" ref="P210:R210" si="617">P211</f>
        <v>150</v>
      </c>
      <c r="Q210" s="66">
        <f t="shared" si="616"/>
        <v>0</v>
      </c>
      <c r="R210" s="66">
        <f t="shared" si="617"/>
        <v>150</v>
      </c>
    </row>
    <row r="211" spans="1:18" ht="31.5" hidden="1" outlineLevel="5" x14ac:dyDescent="0.2">
      <c r="A211" s="63" t="s">
        <v>151</v>
      </c>
      <c r="B211" s="63" t="s">
        <v>6</v>
      </c>
      <c r="C211" s="80" t="s">
        <v>7</v>
      </c>
      <c r="D211" s="3">
        <v>150</v>
      </c>
      <c r="E211" s="3"/>
      <c r="F211" s="3">
        <f>SUM(D211:E211)</f>
        <v>150</v>
      </c>
      <c r="G211" s="3"/>
      <c r="H211" s="3">
        <f>SUM(F211:G211)</f>
        <v>150</v>
      </c>
      <c r="I211" s="3">
        <v>150</v>
      </c>
      <c r="J211" s="3"/>
      <c r="K211" s="3">
        <f>SUM(I211:J211)</f>
        <v>150</v>
      </c>
      <c r="L211" s="3"/>
      <c r="M211" s="3">
        <f>SUM(K211:L211)</f>
        <v>150</v>
      </c>
      <c r="N211" s="3">
        <v>150</v>
      </c>
      <c r="O211" s="3"/>
      <c r="P211" s="3">
        <f>SUM(N211:O211)</f>
        <v>150</v>
      </c>
      <c r="Q211" s="3"/>
      <c r="R211" s="3">
        <f>SUM(P211:Q211)</f>
        <v>150</v>
      </c>
    </row>
    <row r="212" spans="1:18" hidden="1" outlineLevel="7" x14ac:dyDescent="0.2">
      <c r="A212" s="62" t="s">
        <v>153</v>
      </c>
      <c r="B212" s="62"/>
      <c r="C212" s="2" t="s">
        <v>652</v>
      </c>
      <c r="D212" s="66">
        <f>D213</f>
        <v>170</v>
      </c>
      <c r="E212" s="66">
        <f t="shared" ref="E212:H212" si="618">E213</f>
        <v>0</v>
      </c>
      <c r="F212" s="66">
        <f t="shared" si="618"/>
        <v>170</v>
      </c>
      <c r="G212" s="66">
        <f t="shared" si="618"/>
        <v>0</v>
      </c>
      <c r="H212" s="66">
        <f t="shared" si="618"/>
        <v>170</v>
      </c>
      <c r="I212" s="66">
        <f t="shared" ref="I212:N212" si="619">I213</f>
        <v>170</v>
      </c>
      <c r="J212" s="66">
        <f t="shared" ref="J212:L212" si="620">J213</f>
        <v>0</v>
      </c>
      <c r="K212" s="66">
        <f t="shared" ref="K212:M212" si="621">K213</f>
        <v>170</v>
      </c>
      <c r="L212" s="66">
        <f t="shared" si="620"/>
        <v>0</v>
      </c>
      <c r="M212" s="66">
        <f t="shared" si="621"/>
        <v>170</v>
      </c>
      <c r="N212" s="66">
        <f t="shared" si="619"/>
        <v>170</v>
      </c>
      <c r="O212" s="66">
        <f t="shared" ref="O212:Q212" si="622">O213</f>
        <v>0</v>
      </c>
      <c r="P212" s="66">
        <f t="shared" ref="P212:R212" si="623">P213</f>
        <v>170</v>
      </c>
      <c r="Q212" s="66">
        <f t="shared" si="622"/>
        <v>0</v>
      </c>
      <c r="R212" s="66">
        <f t="shared" si="623"/>
        <v>170</v>
      </c>
    </row>
    <row r="213" spans="1:18" ht="30.75" hidden="1" customHeight="1" outlineLevel="5" x14ac:dyDescent="0.2">
      <c r="A213" s="63" t="s">
        <v>153</v>
      </c>
      <c r="B213" s="63" t="s">
        <v>6</v>
      </c>
      <c r="C213" s="80" t="s">
        <v>7</v>
      </c>
      <c r="D213" s="3">
        <v>170</v>
      </c>
      <c r="E213" s="3"/>
      <c r="F213" s="3">
        <f>SUM(D213:E213)</f>
        <v>170</v>
      </c>
      <c r="G213" s="3"/>
      <c r="H213" s="3">
        <f>SUM(F213:G213)</f>
        <v>170</v>
      </c>
      <c r="I213" s="69">
        <v>170</v>
      </c>
      <c r="J213" s="3"/>
      <c r="K213" s="3">
        <f>SUM(I213:J213)</f>
        <v>170</v>
      </c>
      <c r="L213" s="3"/>
      <c r="M213" s="3">
        <f>SUM(K213:L213)</f>
        <v>170</v>
      </c>
      <c r="N213" s="69">
        <v>170</v>
      </c>
      <c r="O213" s="3"/>
      <c r="P213" s="3">
        <f>SUM(N213:O213)</f>
        <v>170</v>
      </c>
      <c r="Q213" s="3"/>
      <c r="R213" s="3">
        <f>SUM(P213:Q213)</f>
        <v>170</v>
      </c>
    </row>
    <row r="214" spans="1:18" ht="31.5" hidden="1" outlineLevel="7" x14ac:dyDescent="0.2">
      <c r="A214" s="62" t="s">
        <v>154</v>
      </c>
      <c r="B214" s="62"/>
      <c r="C214" s="2" t="s">
        <v>155</v>
      </c>
      <c r="D214" s="66">
        <f t="shared" ref="D214:R215" si="624">D215</f>
        <v>20</v>
      </c>
      <c r="E214" s="66">
        <f t="shared" si="624"/>
        <v>0</v>
      </c>
      <c r="F214" s="66">
        <f t="shared" si="624"/>
        <v>20</v>
      </c>
      <c r="G214" s="66">
        <f t="shared" si="624"/>
        <v>0</v>
      </c>
      <c r="H214" s="66">
        <f t="shared" si="624"/>
        <v>20</v>
      </c>
      <c r="I214" s="66">
        <f t="shared" si="624"/>
        <v>20</v>
      </c>
      <c r="J214" s="66">
        <f t="shared" si="624"/>
        <v>0</v>
      </c>
      <c r="K214" s="66">
        <f t="shared" si="624"/>
        <v>20</v>
      </c>
      <c r="L214" s="66">
        <f t="shared" si="624"/>
        <v>0</v>
      </c>
      <c r="M214" s="66">
        <f t="shared" si="624"/>
        <v>20</v>
      </c>
      <c r="N214" s="66">
        <f t="shared" si="624"/>
        <v>20</v>
      </c>
      <c r="O214" s="66">
        <f t="shared" si="624"/>
        <v>0</v>
      </c>
      <c r="P214" s="66">
        <f t="shared" si="624"/>
        <v>20</v>
      </c>
      <c r="Q214" s="66">
        <f t="shared" si="624"/>
        <v>0</v>
      </c>
      <c r="R214" s="66">
        <f t="shared" si="624"/>
        <v>20</v>
      </c>
    </row>
    <row r="215" spans="1:18" hidden="1" outlineLevel="5" x14ac:dyDescent="0.2">
      <c r="A215" s="62" t="s">
        <v>156</v>
      </c>
      <c r="B215" s="62"/>
      <c r="C215" s="2" t="s">
        <v>157</v>
      </c>
      <c r="D215" s="66">
        <f>D216</f>
        <v>20</v>
      </c>
      <c r="E215" s="66">
        <f t="shared" si="624"/>
        <v>0</v>
      </c>
      <c r="F215" s="66">
        <f t="shared" si="624"/>
        <v>20</v>
      </c>
      <c r="G215" s="66">
        <f t="shared" si="624"/>
        <v>0</v>
      </c>
      <c r="H215" s="66">
        <f t="shared" si="624"/>
        <v>20</v>
      </c>
      <c r="I215" s="66">
        <f t="shared" si="624"/>
        <v>20</v>
      </c>
      <c r="J215" s="66">
        <f t="shared" si="624"/>
        <v>0</v>
      </c>
      <c r="K215" s="66">
        <f t="shared" si="624"/>
        <v>20</v>
      </c>
      <c r="L215" s="66">
        <f t="shared" si="624"/>
        <v>0</v>
      </c>
      <c r="M215" s="66">
        <f t="shared" si="624"/>
        <v>20</v>
      </c>
      <c r="N215" s="66">
        <f t="shared" si="624"/>
        <v>20</v>
      </c>
      <c r="O215" s="66">
        <f t="shared" si="624"/>
        <v>0</v>
      </c>
      <c r="P215" s="66">
        <f t="shared" si="624"/>
        <v>20</v>
      </c>
      <c r="Q215" s="66">
        <f t="shared" si="624"/>
        <v>0</v>
      </c>
      <c r="R215" s="66">
        <f t="shared" si="624"/>
        <v>20</v>
      </c>
    </row>
    <row r="216" spans="1:18" ht="31.5" hidden="1" outlineLevel="7" x14ac:dyDescent="0.2">
      <c r="A216" s="63" t="s">
        <v>156</v>
      </c>
      <c r="B216" s="63" t="s">
        <v>6</v>
      </c>
      <c r="C216" s="80" t="s">
        <v>7</v>
      </c>
      <c r="D216" s="3">
        <v>20</v>
      </c>
      <c r="E216" s="3"/>
      <c r="F216" s="3">
        <f>SUM(D216:E216)</f>
        <v>20</v>
      </c>
      <c r="G216" s="3"/>
      <c r="H216" s="3">
        <f>SUM(F216:G216)</f>
        <v>20</v>
      </c>
      <c r="I216" s="3">
        <v>20</v>
      </c>
      <c r="J216" s="3"/>
      <c r="K216" s="3">
        <f>SUM(I216:J216)</f>
        <v>20</v>
      </c>
      <c r="L216" s="3"/>
      <c r="M216" s="3">
        <f>SUM(K216:L216)</f>
        <v>20</v>
      </c>
      <c r="N216" s="3">
        <v>20</v>
      </c>
      <c r="O216" s="3"/>
      <c r="P216" s="3">
        <f>SUM(N216:O216)</f>
        <v>20</v>
      </c>
      <c r="Q216" s="3"/>
      <c r="R216" s="3">
        <f>SUM(P216:Q216)</f>
        <v>20</v>
      </c>
    </row>
    <row r="217" spans="1:18" ht="55.5" customHeight="1" outlineLevel="4" collapsed="1" x14ac:dyDescent="0.2">
      <c r="A217" s="62" t="s">
        <v>66</v>
      </c>
      <c r="B217" s="62"/>
      <c r="C217" s="2" t="s">
        <v>653</v>
      </c>
      <c r="D217" s="66">
        <f t="shared" ref="D217:R218" si="625">D218</f>
        <v>36673.199999999997</v>
      </c>
      <c r="E217" s="66">
        <f t="shared" si="625"/>
        <v>4231.3999999999996</v>
      </c>
      <c r="F217" s="66">
        <f t="shared" si="625"/>
        <v>40904.6</v>
      </c>
      <c r="G217" s="66">
        <f t="shared" si="625"/>
        <v>3008.2</v>
      </c>
      <c r="H217" s="66">
        <f t="shared" si="625"/>
        <v>43912.799999999996</v>
      </c>
      <c r="I217" s="66">
        <f t="shared" si="625"/>
        <v>44794.899999999994</v>
      </c>
      <c r="J217" s="66">
        <f t="shared" si="625"/>
        <v>4231.3999999999996</v>
      </c>
      <c r="K217" s="66">
        <f t="shared" si="625"/>
        <v>49026.299999999996</v>
      </c>
      <c r="L217" s="66">
        <f t="shared" si="625"/>
        <v>0</v>
      </c>
      <c r="M217" s="66">
        <f t="shared" si="625"/>
        <v>49026.299999999996</v>
      </c>
      <c r="N217" s="66">
        <f t="shared" si="625"/>
        <v>35794.899999999994</v>
      </c>
      <c r="O217" s="66">
        <f t="shared" si="625"/>
        <v>4231.3999999999996</v>
      </c>
      <c r="P217" s="66">
        <f t="shared" si="625"/>
        <v>40026.299999999996</v>
      </c>
      <c r="Q217" s="66">
        <f t="shared" si="625"/>
        <v>0</v>
      </c>
      <c r="R217" s="66">
        <f t="shared" si="625"/>
        <v>40026.299999999996</v>
      </c>
    </row>
    <row r="218" spans="1:18" ht="31.5" outlineLevel="5" x14ac:dyDescent="0.2">
      <c r="A218" s="62" t="s">
        <v>67</v>
      </c>
      <c r="B218" s="62"/>
      <c r="C218" s="2" t="s">
        <v>26</v>
      </c>
      <c r="D218" s="66">
        <f t="shared" si="625"/>
        <v>36673.199999999997</v>
      </c>
      <c r="E218" s="66">
        <f t="shared" si="625"/>
        <v>4231.3999999999996</v>
      </c>
      <c r="F218" s="66">
        <f t="shared" si="625"/>
        <v>40904.6</v>
      </c>
      <c r="G218" s="66">
        <f t="shared" si="625"/>
        <v>3008.2</v>
      </c>
      <c r="H218" s="66">
        <f t="shared" si="625"/>
        <v>43912.799999999996</v>
      </c>
      <c r="I218" s="66">
        <f t="shared" si="625"/>
        <v>44794.899999999994</v>
      </c>
      <c r="J218" s="66">
        <f t="shared" si="625"/>
        <v>4231.3999999999996</v>
      </c>
      <c r="K218" s="66">
        <f t="shared" si="625"/>
        <v>49026.299999999996</v>
      </c>
      <c r="L218" s="66">
        <f t="shared" si="625"/>
        <v>0</v>
      </c>
      <c r="M218" s="66">
        <f t="shared" si="625"/>
        <v>49026.299999999996</v>
      </c>
      <c r="N218" s="66">
        <f t="shared" si="625"/>
        <v>35794.899999999994</v>
      </c>
      <c r="O218" s="66">
        <f t="shared" si="625"/>
        <v>4231.3999999999996</v>
      </c>
      <c r="P218" s="66">
        <f t="shared" si="625"/>
        <v>40026.299999999996</v>
      </c>
      <c r="Q218" s="66">
        <f t="shared" si="625"/>
        <v>0</v>
      </c>
      <c r="R218" s="66">
        <f t="shared" si="625"/>
        <v>40026.299999999996</v>
      </c>
    </row>
    <row r="219" spans="1:18" outlineLevel="7" x14ac:dyDescent="0.2">
      <c r="A219" s="62" t="s">
        <v>68</v>
      </c>
      <c r="B219" s="62"/>
      <c r="C219" s="2" t="s">
        <v>69</v>
      </c>
      <c r="D219" s="66">
        <f>D220+D221+D222</f>
        <v>36673.199999999997</v>
      </c>
      <c r="E219" s="66">
        <f t="shared" ref="E219:F219" si="626">E220+E221+E222</f>
        <v>4231.3999999999996</v>
      </c>
      <c r="F219" s="66">
        <f t="shared" si="626"/>
        <v>40904.6</v>
      </c>
      <c r="G219" s="66">
        <f t="shared" ref="G219:H219" si="627">G220+G221+G222</f>
        <v>3008.2</v>
      </c>
      <c r="H219" s="66">
        <f t="shared" si="627"/>
        <v>43912.799999999996</v>
      </c>
      <c r="I219" s="66">
        <f>I220+I221+I222</f>
        <v>44794.899999999994</v>
      </c>
      <c r="J219" s="66">
        <f t="shared" ref="J219:L219" si="628">J220+J221+J222</f>
        <v>4231.3999999999996</v>
      </c>
      <c r="K219" s="66">
        <f t="shared" ref="K219:M219" si="629">K220+K221+K222</f>
        <v>49026.299999999996</v>
      </c>
      <c r="L219" s="66">
        <f t="shared" si="628"/>
        <v>0</v>
      </c>
      <c r="M219" s="66">
        <f t="shared" si="629"/>
        <v>49026.299999999996</v>
      </c>
      <c r="N219" s="66">
        <f>N220+N221+N222</f>
        <v>35794.899999999994</v>
      </c>
      <c r="O219" s="66">
        <f t="shared" ref="O219:Q219" si="630">O220+O221+O222</f>
        <v>4231.3999999999996</v>
      </c>
      <c r="P219" s="66">
        <f t="shared" ref="P219:R219" si="631">P220+P221+P222</f>
        <v>40026.299999999996</v>
      </c>
      <c r="Q219" s="66">
        <f t="shared" si="630"/>
        <v>0</v>
      </c>
      <c r="R219" s="66">
        <f t="shared" si="631"/>
        <v>40026.299999999996</v>
      </c>
    </row>
    <row r="220" spans="1:18" ht="47.25" outlineLevel="7" x14ac:dyDescent="0.2">
      <c r="A220" s="63" t="s">
        <v>68</v>
      </c>
      <c r="B220" s="63" t="s">
        <v>3</v>
      </c>
      <c r="C220" s="80" t="s">
        <v>4</v>
      </c>
      <c r="D220" s="3">
        <v>32266.2</v>
      </c>
      <c r="E220" s="3">
        <v>4231.3999999999996</v>
      </c>
      <c r="F220" s="3">
        <f t="shared" ref="F220:F222" si="632">SUM(D220:E220)</f>
        <v>36497.599999999999</v>
      </c>
      <c r="G220" s="3">
        <f>3000+8.2</f>
        <v>3008.2</v>
      </c>
      <c r="H220" s="3">
        <f t="shared" ref="H220:H222" si="633">SUM(F220:G220)</f>
        <v>39505.799999999996</v>
      </c>
      <c r="I220" s="3">
        <v>32266.2</v>
      </c>
      <c r="J220" s="3">
        <v>4231.3999999999996</v>
      </c>
      <c r="K220" s="3">
        <f t="shared" ref="K220:K222" si="634">SUM(I220:J220)</f>
        <v>36497.599999999999</v>
      </c>
      <c r="L220" s="3"/>
      <c r="M220" s="3">
        <f t="shared" ref="M220:M222" si="635">SUM(K220:L220)</f>
        <v>36497.599999999999</v>
      </c>
      <c r="N220" s="3">
        <v>32266.2</v>
      </c>
      <c r="O220" s="3">
        <v>4231.3999999999996</v>
      </c>
      <c r="P220" s="3">
        <f t="shared" ref="P220:P222" si="636">SUM(N220:O220)</f>
        <v>36497.599999999999</v>
      </c>
      <c r="Q220" s="3"/>
      <c r="R220" s="3">
        <f t="shared" ref="R220:R222" si="637">SUM(P220:Q220)</f>
        <v>36497.599999999999</v>
      </c>
    </row>
    <row r="221" spans="1:18" ht="31.5" hidden="1" outlineLevel="4" x14ac:dyDescent="0.2">
      <c r="A221" s="63" t="s">
        <v>68</v>
      </c>
      <c r="B221" s="63" t="s">
        <v>6</v>
      </c>
      <c r="C221" s="80" t="s">
        <v>7</v>
      </c>
      <c r="D221" s="3">
        <v>4350.8</v>
      </c>
      <c r="E221" s="3"/>
      <c r="F221" s="3">
        <f t="shared" si="632"/>
        <v>4350.8</v>
      </c>
      <c r="G221" s="3"/>
      <c r="H221" s="3">
        <f t="shared" si="633"/>
        <v>4350.8</v>
      </c>
      <c r="I221" s="3">
        <v>12472.5</v>
      </c>
      <c r="J221" s="3"/>
      <c r="K221" s="3">
        <f t="shared" si="634"/>
        <v>12472.5</v>
      </c>
      <c r="L221" s="3"/>
      <c r="M221" s="3">
        <f t="shared" si="635"/>
        <v>12472.5</v>
      </c>
      <c r="N221" s="3">
        <v>3472.5</v>
      </c>
      <c r="O221" s="3"/>
      <c r="P221" s="3">
        <f t="shared" si="636"/>
        <v>3472.5</v>
      </c>
      <c r="Q221" s="3"/>
      <c r="R221" s="3">
        <f t="shared" si="637"/>
        <v>3472.5</v>
      </c>
    </row>
    <row r="222" spans="1:18" ht="19.5" hidden="1" customHeight="1" outlineLevel="5" x14ac:dyDescent="0.2">
      <c r="A222" s="63" t="s">
        <v>68</v>
      </c>
      <c r="B222" s="63" t="s">
        <v>14</v>
      </c>
      <c r="C222" s="80" t="s">
        <v>15</v>
      </c>
      <c r="D222" s="3">
        <v>56.2</v>
      </c>
      <c r="E222" s="3"/>
      <c r="F222" s="3">
        <f t="shared" si="632"/>
        <v>56.2</v>
      </c>
      <c r="G222" s="3"/>
      <c r="H222" s="3">
        <f t="shared" si="633"/>
        <v>56.2</v>
      </c>
      <c r="I222" s="3">
        <v>56.2</v>
      </c>
      <c r="J222" s="3"/>
      <c r="K222" s="3">
        <f t="shared" si="634"/>
        <v>56.2</v>
      </c>
      <c r="L222" s="3"/>
      <c r="M222" s="3">
        <f t="shared" si="635"/>
        <v>56.2</v>
      </c>
      <c r="N222" s="3">
        <v>56.2</v>
      </c>
      <c r="O222" s="3"/>
      <c r="P222" s="3">
        <f t="shared" si="636"/>
        <v>56.2</v>
      </c>
      <c r="Q222" s="3"/>
      <c r="R222" s="3">
        <f t="shared" si="637"/>
        <v>56.2</v>
      </c>
    </row>
    <row r="223" spans="1:18" ht="31.5" outlineLevel="7" x14ac:dyDescent="0.2">
      <c r="A223" s="62" t="s">
        <v>83</v>
      </c>
      <c r="B223" s="62"/>
      <c r="C223" s="2" t="s">
        <v>654</v>
      </c>
      <c r="D223" s="66">
        <f>D228+D235+D242+D224</f>
        <v>44659.4</v>
      </c>
      <c r="E223" s="66">
        <f t="shared" ref="E223:F223" si="638">E228+E235+E242+E224</f>
        <v>0</v>
      </c>
      <c r="F223" s="66">
        <f t="shared" si="638"/>
        <v>44659.4</v>
      </c>
      <c r="G223" s="66">
        <f t="shared" ref="G223:H223" si="639">G228+G235+G242+G224</f>
        <v>1642.03</v>
      </c>
      <c r="H223" s="66">
        <f t="shared" si="639"/>
        <v>46301.43</v>
      </c>
      <c r="I223" s="66">
        <f>I228+I235+I242+I224</f>
        <v>43270.400000000001</v>
      </c>
      <c r="J223" s="66">
        <f t="shared" ref="J223:L223" si="640">J228+J235+J242+J224</f>
        <v>0</v>
      </c>
      <c r="K223" s="66">
        <f t="shared" ref="K223:M223" si="641">K228+K235+K242+K224</f>
        <v>43270.400000000001</v>
      </c>
      <c r="L223" s="66">
        <f t="shared" si="640"/>
        <v>0</v>
      </c>
      <c r="M223" s="66">
        <f t="shared" si="641"/>
        <v>43270.400000000001</v>
      </c>
      <c r="N223" s="66">
        <f>N228+N235+N242+N224</f>
        <v>43270.400000000001</v>
      </c>
      <c r="O223" s="66">
        <f t="shared" ref="O223:Q223" si="642">O228+O235+O242+O224</f>
        <v>0</v>
      </c>
      <c r="P223" s="66">
        <f t="shared" ref="P223:R223" si="643">P228+P235+P242+P224</f>
        <v>43270.400000000001</v>
      </c>
      <c r="Q223" s="66">
        <f t="shared" si="642"/>
        <v>0</v>
      </c>
      <c r="R223" s="66">
        <f t="shared" si="643"/>
        <v>43270.400000000001</v>
      </c>
    </row>
    <row r="224" spans="1:18" ht="31.5" hidden="1" customHeight="1" outlineLevel="7" x14ac:dyDescent="0.2">
      <c r="A224" s="210" t="s">
        <v>114</v>
      </c>
      <c r="B224" s="210"/>
      <c r="C224" s="61" t="s">
        <v>720</v>
      </c>
      <c r="D224" s="64">
        <f>D225</f>
        <v>1100</v>
      </c>
      <c r="E224" s="64">
        <f t="shared" ref="E224:H226" si="644">E225</f>
        <v>0</v>
      </c>
      <c r="F224" s="64">
        <f t="shared" si="644"/>
        <v>1100</v>
      </c>
      <c r="G224" s="64">
        <f t="shared" si="644"/>
        <v>0</v>
      </c>
      <c r="H224" s="64">
        <f t="shared" si="644"/>
        <v>1100</v>
      </c>
      <c r="I224" s="64">
        <f t="shared" ref="I224:N226" si="645">I225</f>
        <v>711</v>
      </c>
      <c r="J224" s="64">
        <f t="shared" ref="J224:L226" si="646">J225</f>
        <v>0</v>
      </c>
      <c r="K224" s="64">
        <f t="shared" ref="K224:M226" si="647">K225</f>
        <v>711</v>
      </c>
      <c r="L224" s="64">
        <f t="shared" si="646"/>
        <v>0</v>
      </c>
      <c r="M224" s="64">
        <f t="shared" si="647"/>
        <v>711</v>
      </c>
      <c r="N224" s="64">
        <f t="shared" si="645"/>
        <v>711</v>
      </c>
      <c r="O224" s="64">
        <f t="shared" ref="O224:Q226" si="648">O225</f>
        <v>0</v>
      </c>
      <c r="P224" s="64">
        <f t="shared" ref="P224:R226" si="649">P225</f>
        <v>711</v>
      </c>
      <c r="Q224" s="64">
        <f t="shared" si="648"/>
        <v>0</v>
      </c>
      <c r="R224" s="64">
        <f t="shared" si="649"/>
        <v>711</v>
      </c>
    </row>
    <row r="225" spans="1:18" ht="31.5" hidden="1" outlineLevel="7" x14ac:dyDescent="0.2">
      <c r="A225" s="210" t="s">
        <v>115</v>
      </c>
      <c r="B225" s="210"/>
      <c r="C225" s="61" t="s">
        <v>326</v>
      </c>
      <c r="D225" s="64">
        <f>D226</f>
        <v>1100</v>
      </c>
      <c r="E225" s="64">
        <f t="shared" si="644"/>
        <v>0</v>
      </c>
      <c r="F225" s="64">
        <f t="shared" si="644"/>
        <v>1100</v>
      </c>
      <c r="G225" s="64">
        <f t="shared" si="644"/>
        <v>0</v>
      </c>
      <c r="H225" s="64">
        <f t="shared" si="644"/>
        <v>1100</v>
      </c>
      <c r="I225" s="64">
        <f t="shared" si="645"/>
        <v>711</v>
      </c>
      <c r="J225" s="64">
        <f t="shared" si="646"/>
        <v>0</v>
      </c>
      <c r="K225" s="64">
        <f t="shared" si="647"/>
        <v>711</v>
      </c>
      <c r="L225" s="64">
        <f t="shared" si="646"/>
        <v>0</v>
      </c>
      <c r="M225" s="64">
        <f t="shared" si="647"/>
        <v>711</v>
      </c>
      <c r="N225" s="64">
        <f t="shared" si="645"/>
        <v>711</v>
      </c>
      <c r="O225" s="64">
        <f t="shared" si="648"/>
        <v>0</v>
      </c>
      <c r="P225" s="64">
        <f t="shared" si="649"/>
        <v>711</v>
      </c>
      <c r="Q225" s="64">
        <f t="shared" si="648"/>
        <v>0</v>
      </c>
      <c r="R225" s="64">
        <f t="shared" si="649"/>
        <v>711</v>
      </c>
    </row>
    <row r="226" spans="1:18" hidden="1" outlineLevel="7" x14ac:dyDescent="0.2">
      <c r="A226" s="210" t="s">
        <v>325</v>
      </c>
      <c r="B226" s="210"/>
      <c r="C226" s="61" t="s">
        <v>116</v>
      </c>
      <c r="D226" s="64">
        <f>D227</f>
        <v>1100</v>
      </c>
      <c r="E226" s="64">
        <f t="shared" si="644"/>
        <v>0</v>
      </c>
      <c r="F226" s="64">
        <f t="shared" si="644"/>
        <v>1100</v>
      </c>
      <c r="G226" s="64">
        <f t="shared" si="644"/>
        <v>0</v>
      </c>
      <c r="H226" s="64">
        <f t="shared" si="644"/>
        <v>1100</v>
      </c>
      <c r="I226" s="64">
        <f t="shared" si="645"/>
        <v>711</v>
      </c>
      <c r="J226" s="64">
        <f t="shared" si="646"/>
        <v>0</v>
      </c>
      <c r="K226" s="64">
        <f t="shared" si="647"/>
        <v>711</v>
      </c>
      <c r="L226" s="64">
        <f t="shared" si="646"/>
        <v>0</v>
      </c>
      <c r="M226" s="64">
        <f t="shared" si="647"/>
        <v>711</v>
      </c>
      <c r="N226" s="64">
        <f t="shared" si="645"/>
        <v>711</v>
      </c>
      <c r="O226" s="64">
        <f t="shared" si="648"/>
        <v>0</v>
      </c>
      <c r="P226" s="64">
        <f t="shared" si="649"/>
        <v>711</v>
      </c>
      <c r="Q226" s="64">
        <f t="shared" si="648"/>
        <v>0</v>
      </c>
      <c r="R226" s="64">
        <f t="shared" si="649"/>
        <v>711</v>
      </c>
    </row>
    <row r="227" spans="1:18" hidden="1" outlineLevel="4" x14ac:dyDescent="0.2">
      <c r="A227" s="59" t="s">
        <v>325</v>
      </c>
      <c r="B227" s="59" t="s">
        <v>14</v>
      </c>
      <c r="C227" s="82" t="s">
        <v>15</v>
      </c>
      <c r="D227" s="3">
        <v>1100</v>
      </c>
      <c r="E227" s="3"/>
      <c r="F227" s="3">
        <f>SUM(D227:E227)</f>
        <v>1100</v>
      </c>
      <c r="G227" s="3"/>
      <c r="H227" s="3">
        <f>SUM(F227:G227)</f>
        <v>1100</v>
      </c>
      <c r="I227" s="69">
        <v>711</v>
      </c>
      <c r="J227" s="3"/>
      <c r="K227" s="3">
        <f>SUM(I227:J227)</f>
        <v>711</v>
      </c>
      <c r="L227" s="3"/>
      <c r="M227" s="3">
        <f>SUM(K227:L227)</f>
        <v>711</v>
      </c>
      <c r="N227" s="69">
        <v>711</v>
      </c>
      <c r="O227" s="3"/>
      <c r="P227" s="3">
        <f>SUM(N227:O227)</f>
        <v>711</v>
      </c>
      <c r="Q227" s="3"/>
      <c r="R227" s="3">
        <f>SUM(P227:Q227)</f>
        <v>711</v>
      </c>
    </row>
    <row r="228" spans="1:18" ht="35.25" hidden="1" customHeight="1" outlineLevel="5" x14ac:dyDescent="0.2">
      <c r="A228" s="62" t="s">
        <v>200</v>
      </c>
      <c r="B228" s="62"/>
      <c r="C228" s="2" t="s">
        <v>704</v>
      </c>
      <c r="D228" s="66">
        <f>D229+D232</f>
        <v>2204.8000000000002</v>
      </c>
      <c r="E228" s="66">
        <f t="shared" ref="E228:F228" si="650">E229+E232</f>
        <v>0</v>
      </c>
      <c r="F228" s="66">
        <f t="shared" si="650"/>
        <v>2204.8000000000002</v>
      </c>
      <c r="G228" s="66">
        <f t="shared" ref="G228:H228" si="651">G229+G232</f>
        <v>0</v>
      </c>
      <c r="H228" s="66">
        <f t="shared" si="651"/>
        <v>2204.8000000000002</v>
      </c>
      <c r="I228" s="66">
        <f>I229+I232</f>
        <v>2204.8000000000002</v>
      </c>
      <c r="J228" s="66">
        <f t="shared" ref="J228:L228" si="652">J229+J232</f>
        <v>0</v>
      </c>
      <c r="K228" s="66">
        <f t="shared" ref="K228:M228" si="653">K229+K232</f>
        <v>2204.8000000000002</v>
      </c>
      <c r="L228" s="66">
        <f t="shared" si="652"/>
        <v>0</v>
      </c>
      <c r="M228" s="66">
        <f t="shared" si="653"/>
        <v>2204.8000000000002</v>
      </c>
      <c r="N228" s="66">
        <f>N229+N232</f>
        <v>2204.8000000000002</v>
      </c>
      <c r="O228" s="66">
        <f t="shared" ref="O228:Q228" si="654">O229+O232</f>
        <v>0</v>
      </c>
      <c r="P228" s="66">
        <f t="shared" ref="P228:R228" si="655">P229+P232</f>
        <v>2204.8000000000002</v>
      </c>
      <c r="Q228" s="66">
        <f t="shared" si="654"/>
        <v>0</v>
      </c>
      <c r="R228" s="66">
        <f t="shared" si="655"/>
        <v>2204.8000000000002</v>
      </c>
    </row>
    <row r="229" spans="1:18" ht="31.5" hidden="1" outlineLevel="7" x14ac:dyDescent="0.2">
      <c r="A229" s="62" t="s">
        <v>201</v>
      </c>
      <c r="B229" s="62"/>
      <c r="C229" s="2" t="s">
        <v>202</v>
      </c>
      <c r="D229" s="66">
        <f t="shared" ref="D229:R230" si="656">D230</f>
        <v>1734.8</v>
      </c>
      <c r="E229" s="66">
        <f t="shared" si="656"/>
        <v>0</v>
      </c>
      <c r="F229" s="66">
        <f t="shared" si="656"/>
        <v>1734.8</v>
      </c>
      <c r="G229" s="66">
        <f t="shared" si="656"/>
        <v>0</v>
      </c>
      <c r="H229" s="66">
        <f t="shared" si="656"/>
        <v>1734.8</v>
      </c>
      <c r="I229" s="66">
        <f t="shared" si="656"/>
        <v>1734.8</v>
      </c>
      <c r="J229" s="66">
        <f t="shared" si="656"/>
        <v>0</v>
      </c>
      <c r="K229" s="66">
        <f t="shared" si="656"/>
        <v>1734.8</v>
      </c>
      <c r="L229" s="66">
        <f t="shared" si="656"/>
        <v>0</v>
      </c>
      <c r="M229" s="66">
        <f t="shared" si="656"/>
        <v>1734.8</v>
      </c>
      <c r="N229" s="66">
        <f t="shared" si="656"/>
        <v>1734.8</v>
      </c>
      <c r="O229" s="66">
        <f t="shared" si="656"/>
        <v>0</v>
      </c>
      <c r="P229" s="66">
        <f t="shared" si="656"/>
        <v>1734.8</v>
      </c>
      <c r="Q229" s="66">
        <f t="shared" si="656"/>
        <v>0</v>
      </c>
      <c r="R229" s="66">
        <f t="shared" si="656"/>
        <v>1734.8</v>
      </c>
    </row>
    <row r="230" spans="1:18" hidden="1" outlineLevel="3" x14ac:dyDescent="0.2">
      <c r="A230" s="62" t="s">
        <v>203</v>
      </c>
      <c r="B230" s="62"/>
      <c r="C230" s="2" t="s">
        <v>204</v>
      </c>
      <c r="D230" s="66">
        <f>D231</f>
        <v>1734.8</v>
      </c>
      <c r="E230" s="66">
        <f t="shared" si="656"/>
        <v>0</v>
      </c>
      <c r="F230" s="66">
        <f t="shared" si="656"/>
        <v>1734.8</v>
      </c>
      <c r="G230" s="66">
        <f t="shared" si="656"/>
        <v>0</v>
      </c>
      <c r="H230" s="66">
        <f t="shared" si="656"/>
        <v>1734.8</v>
      </c>
      <c r="I230" s="66">
        <f t="shared" si="656"/>
        <v>1734.8</v>
      </c>
      <c r="J230" s="66">
        <f t="shared" si="656"/>
        <v>0</v>
      </c>
      <c r="K230" s="66">
        <f t="shared" si="656"/>
        <v>1734.8</v>
      </c>
      <c r="L230" s="66">
        <f t="shared" si="656"/>
        <v>0</v>
      </c>
      <c r="M230" s="66">
        <f t="shared" si="656"/>
        <v>1734.8</v>
      </c>
      <c r="N230" s="66">
        <f t="shared" si="656"/>
        <v>1734.8</v>
      </c>
      <c r="O230" s="66">
        <f t="shared" si="656"/>
        <v>0</v>
      </c>
      <c r="P230" s="66">
        <f t="shared" si="656"/>
        <v>1734.8</v>
      </c>
      <c r="Q230" s="66">
        <f t="shared" si="656"/>
        <v>0</v>
      </c>
      <c r="R230" s="66">
        <f t="shared" si="656"/>
        <v>1734.8</v>
      </c>
    </row>
    <row r="231" spans="1:18" ht="31.5" hidden="1" customHeight="1" outlineLevel="4" x14ac:dyDescent="0.2">
      <c r="A231" s="63" t="s">
        <v>203</v>
      </c>
      <c r="B231" s="63" t="s">
        <v>6</v>
      </c>
      <c r="C231" s="80" t="s">
        <v>7</v>
      </c>
      <c r="D231" s="3">
        <v>1734.8</v>
      </c>
      <c r="E231" s="3"/>
      <c r="F231" s="3">
        <f>SUM(D231:E231)</f>
        <v>1734.8</v>
      </c>
      <c r="G231" s="3"/>
      <c r="H231" s="3">
        <f>SUM(F231:G231)</f>
        <v>1734.8</v>
      </c>
      <c r="I231" s="69">
        <v>1734.8</v>
      </c>
      <c r="J231" s="3"/>
      <c r="K231" s="3">
        <f>SUM(I231:J231)</f>
        <v>1734.8</v>
      </c>
      <c r="L231" s="3"/>
      <c r="M231" s="3">
        <f>SUM(K231:L231)</f>
        <v>1734.8</v>
      </c>
      <c r="N231" s="69">
        <v>1734.8</v>
      </c>
      <c r="O231" s="3"/>
      <c r="P231" s="3">
        <f>SUM(N231:O231)</f>
        <v>1734.8</v>
      </c>
      <c r="Q231" s="3"/>
      <c r="R231" s="3">
        <f>SUM(P231:Q231)</f>
        <v>1734.8</v>
      </c>
    </row>
    <row r="232" spans="1:18" ht="31.5" hidden="1" outlineLevel="5" x14ac:dyDescent="0.2">
      <c r="A232" s="62" t="s">
        <v>205</v>
      </c>
      <c r="B232" s="62"/>
      <c r="C232" s="2" t="s">
        <v>206</v>
      </c>
      <c r="D232" s="66">
        <f>D233</f>
        <v>470</v>
      </c>
      <c r="E232" s="66">
        <f t="shared" ref="E232:H233" si="657">E233</f>
        <v>0</v>
      </c>
      <c r="F232" s="66">
        <f t="shared" si="657"/>
        <v>470</v>
      </c>
      <c r="G232" s="66">
        <f t="shared" si="657"/>
        <v>0</v>
      </c>
      <c r="H232" s="66">
        <f t="shared" si="657"/>
        <v>470</v>
      </c>
      <c r="I232" s="66">
        <f t="shared" ref="I232:N232" si="658">I233</f>
        <v>470</v>
      </c>
      <c r="J232" s="66">
        <f t="shared" ref="J232:L233" si="659">J233</f>
        <v>0</v>
      </c>
      <c r="K232" s="66">
        <f t="shared" ref="K232:M233" si="660">K233</f>
        <v>470</v>
      </c>
      <c r="L232" s="66">
        <f t="shared" si="659"/>
        <v>0</v>
      </c>
      <c r="M232" s="66">
        <f t="shared" si="660"/>
        <v>470</v>
      </c>
      <c r="N232" s="66">
        <f t="shared" si="658"/>
        <v>470</v>
      </c>
      <c r="O232" s="66">
        <f t="shared" ref="O232:Q233" si="661">O233</f>
        <v>0</v>
      </c>
      <c r="P232" s="66">
        <f t="shared" ref="P232:R233" si="662">P233</f>
        <v>470</v>
      </c>
      <c r="Q232" s="66">
        <f t="shared" si="661"/>
        <v>0</v>
      </c>
      <c r="R232" s="66">
        <f t="shared" si="662"/>
        <v>470</v>
      </c>
    </row>
    <row r="233" spans="1:18" hidden="1" outlineLevel="7" x14ac:dyDescent="0.2">
      <c r="A233" s="62" t="s">
        <v>207</v>
      </c>
      <c r="B233" s="62"/>
      <c r="C233" s="2" t="s">
        <v>208</v>
      </c>
      <c r="D233" s="66">
        <f>D234</f>
        <v>470</v>
      </c>
      <c r="E233" s="66">
        <f t="shared" si="657"/>
        <v>0</v>
      </c>
      <c r="F233" s="66">
        <f t="shared" si="657"/>
        <v>470</v>
      </c>
      <c r="G233" s="66">
        <f t="shared" si="657"/>
        <v>0</v>
      </c>
      <c r="H233" s="66">
        <f t="shared" si="657"/>
        <v>470</v>
      </c>
      <c r="I233" s="66">
        <f t="shared" ref="I233:N233" si="663">I234</f>
        <v>470</v>
      </c>
      <c r="J233" s="66">
        <f t="shared" si="659"/>
        <v>0</v>
      </c>
      <c r="K233" s="66">
        <f t="shared" si="660"/>
        <v>470</v>
      </c>
      <c r="L233" s="66">
        <f t="shared" si="659"/>
        <v>0</v>
      </c>
      <c r="M233" s="66">
        <f t="shared" si="660"/>
        <v>470</v>
      </c>
      <c r="N233" s="66">
        <f t="shared" si="663"/>
        <v>470</v>
      </c>
      <c r="O233" s="66">
        <f t="shared" si="661"/>
        <v>0</v>
      </c>
      <c r="P233" s="66">
        <f t="shared" si="662"/>
        <v>470</v>
      </c>
      <c r="Q233" s="66">
        <f t="shared" si="661"/>
        <v>0</v>
      </c>
      <c r="R233" s="66">
        <f t="shared" si="662"/>
        <v>470</v>
      </c>
    </row>
    <row r="234" spans="1:18" ht="31.5" hidden="1" outlineLevel="4" x14ac:dyDescent="0.2">
      <c r="A234" s="63" t="s">
        <v>207</v>
      </c>
      <c r="B234" s="63" t="s">
        <v>6</v>
      </c>
      <c r="C234" s="80" t="s">
        <v>7</v>
      </c>
      <c r="D234" s="3">
        <v>470</v>
      </c>
      <c r="E234" s="3"/>
      <c r="F234" s="3">
        <f>SUM(D234:E234)</f>
        <v>470</v>
      </c>
      <c r="G234" s="3"/>
      <c r="H234" s="3">
        <f>SUM(F234:G234)</f>
        <v>470</v>
      </c>
      <c r="I234" s="69">
        <v>470</v>
      </c>
      <c r="J234" s="3"/>
      <c r="K234" s="3">
        <f>SUM(I234:J234)</f>
        <v>470</v>
      </c>
      <c r="L234" s="3"/>
      <c r="M234" s="3">
        <f>SUM(K234:L234)</f>
        <v>470</v>
      </c>
      <c r="N234" s="69">
        <v>470</v>
      </c>
      <c r="O234" s="3"/>
      <c r="P234" s="3">
        <f>SUM(N234:O234)</f>
        <v>470</v>
      </c>
      <c r="Q234" s="3"/>
      <c r="R234" s="3">
        <f>SUM(P234:Q234)</f>
        <v>470</v>
      </c>
    </row>
    <row r="235" spans="1:18" ht="31.5" hidden="1" outlineLevel="7" x14ac:dyDescent="0.2">
      <c r="A235" s="62" t="s">
        <v>84</v>
      </c>
      <c r="B235" s="62"/>
      <c r="C235" s="2" t="s">
        <v>695</v>
      </c>
      <c r="D235" s="66">
        <f>D236+D239</f>
        <v>2300</v>
      </c>
      <c r="E235" s="66">
        <f t="shared" ref="E235:F235" si="664">E236+E239</f>
        <v>0</v>
      </c>
      <c r="F235" s="66">
        <f t="shared" si="664"/>
        <v>2300</v>
      </c>
      <c r="G235" s="66">
        <f t="shared" ref="G235:H235" si="665">G236+G239</f>
        <v>0</v>
      </c>
      <c r="H235" s="66">
        <f t="shared" si="665"/>
        <v>2300</v>
      </c>
      <c r="I235" s="66">
        <f>I236+I239</f>
        <v>2900</v>
      </c>
      <c r="J235" s="66">
        <f t="shared" ref="J235:L235" si="666">J236+J239</f>
        <v>0</v>
      </c>
      <c r="K235" s="66">
        <f t="shared" ref="K235:M235" si="667">K236+K239</f>
        <v>2900</v>
      </c>
      <c r="L235" s="66">
        <f t="shared" si="666"/>
        <v>0</v>
      </c>
      <c r="M235" s="66">
        <f t="shared" si="667"/>
        <v>2900</v>
      </c>
      <c r="N235" s="66">
        <f>N236+N239</f>
        <v>2900</v>
      </c>
      <c r="O235" s="66">
        <f t="shared" ref="O235:Q235" si="668">O236+O239</f>
        <v>0</v>
      </c>
      <c r="P235" s="66">
        <f t="shared" ref="P235:R235" si="669">P236+P239</f>
        <v>2900</v>
      </c>
      <c r="Q235" s="66">
        <f t="shared" si="668"/>
        <v>0</v>
      </c>
      <c r="R235" s="66">
        <f t="shared" si="669"/>
        <v>2900</v>
      </c>
    </row>
    <row r="236" spans="1:18" ht="31.5" hidden="1" outlineLevel="7" x14ac:dyDescent="0.2">
      <c r="A236" s="62" t="s">
        <v>85</v>
      </c>
      <c r="B236" s="62"/>
      <c r="C236" s="2" t="s">
        <v>86</v>
      </c>
      <c r="D236" s="66">
        <f t="shared" ref="D236:R237" si="670">D237</f>
        <v>1300</v>
      </c>
      <c r="E236" s="66">
        <f t="shared" si="670"/>
        <v>0</v>
      </c>
      <c r="F236" s="66">
        <f t="shared" si="670"/>
        <v>1300</v>
      </c>
      <c r="G236" s="66">
        <f t="shared" si="670"/>
        <v>0</v>
      </c>
      <c r="H236" s="66">
        <f t="shared" si="670"/>
        <v>1300</v>
      </c>
      <c r="I236" s="66">
        <f t="shared" si="670"/>
        <v>1900</v>
      </c>
      <c r="J236" s="66">
        <f t="shared" si="670"/>
        <v>0</v>
      </c>
      <c r="K236" s="66">
        <f t="shared" si="670"/>
        <v>1900</v>
      </c>
      <c r="L236" s="66">
        <f t="shared" si="670"/>
        <v>0</v>
      </c>
      <c r="M236" s="66">
        <f t="shared" si="670"/>
        <v>1900</v>
      </c>
      <c r="N236" s="66">
        <f t="shared" si="670"/>
        <v>1900</v>
      </c>
      <c r="O236" s="66">
        <f t="shared" si="670"/>
        <v>0</v>
      </c>
      <c r="P236" s="66">
        <f t="shared" si="670"/>
        <v>1900</v>
      </c>
      <c r="Q236" s="66">
        <f t="shared" si="670"/>
        <v>0</v>
      </c>
      <c r="R236" s="66">
        <f t="shared" si="670"/>
        <v>1900</v>
      </c>
    </row>
    <row r="237" spans="1:18" ht="31.5" hidden="1" outlineLevel="7" x14ac:dyDescent="0.2">
      <c r="A237" s="62" t="s">
        <v>87</v>
      </c>
      <c r="B237" s="62"/>
      <c r="C237" s="2" t="s">
        <v>88</v>
      </c>
      <c r="D237" s="66">
        <f>D238</f>
        <v>1300</v>
      </c>
      <c r="E237" s="66">
        <f t="shared" si="670"/>
        <v>0</v>
      </c>
      <c r="F237" s="66">
        <f t="shared" si="670"/>
        <v>1300</v>
      </c>
      <c r="G237" s="66">
        <f t="shared" si="670"/>
        <v>0</v>
      </c>
      <c r="H237" s="66">
        <f t="shared" si="670"/>
        <v>1300</v>
      </c>
      <c r="I237" s="66">
        <f t="shared" si="670"/>
        <v>1900</v>
      </c>
      <c r="J237" s="66">
        <f t="shared" si="670"/>
        <v>0</v>
      </c>
      <c r="K237" s="66">
        <f t="shared" si="670"/>
        <v>1900</v>
      </c>
      <c r="L237" s="66">
        <f t="shared" si="670"/>
        <v>0</v>
      </c>
      <c r="M237" s="66">
        <f t="shared" si="670"/>
        <v>1900</v>
      </c>
      <c r="N237" s="66">
        <f t="shared" si="670"/>
        <v>1900</v>
      </c>
      <c r="O237" s="66">
        <f t="shared" si="670"/>
        <v>0</v>
      </c>
      <c r="P237" s="66">
        <f t="shared" si="670"/>
        <v>1900</v>
      </c>
      <c r="Q237" s="66">
        <f t="shared" si="670"/>
        <v>0</v>
      </c>
      <c r="R237" s="66">
        <f t="shared" si="670"/>
        <v>1900</v>
      </c>
    </row>
    <row r="238" spans="1:18" hidden="1" outlineLevel="5" x14ac:dyDescent="0.2">
      <c r="A238" s="63" t="s">
        <v>87</v>
      </c>
      <c r="B238" s="63" t="s">
        <v>14</v>
      </c>
      <c r="C238" s="80" t="s">
        <v>15</v>
      </c>
      <c r="D238" s="3">
        <v>1300</v>
      </c>
      <c r="E238" s="3"/>
      <c r="F238" s="3">
        <f>SUM(D238:E238)</f>
        <v>1300</v>
      </c>
      <c r="G238" s="3"/>
      <c r="H238" s="3">
        <f>SUM(F238:G238)</f>
        <v>1300</v>
      </c>
      <c r="I238" s="3">
        <v>1900</v>
      </c>
      <c r="J238" s="3"/>
      <c r="K238" s="3">
        <f>SUM(I238:J238)</f>
        <v>1900</v>
      </c>
      <c r="L238" s="3"/>
      <c r="M238" s="3">
        <f>SUM(K238:L238)</f>
        <v>1900</v>
      </c>
      <c r="N238" s="3">
        <v>1900</v>
      </c>
      <c r="O238" s="3"/>
      <c r="P238" s="3">
        <f>SUM(N238:O238)</f>
        <v>1900</v>
      </c>
      <c r="Q238" s="3"/>
      <c r="R238" s="3">
        <f>SUM(P238:Q238)</f>
        <v>1900</v>
      </c>
    </row>
    <row r="239" spans="1:18" ht="31.5" hidden="1" outlineLevel="7" x14ac:dyDescent="0.2">
      <c r="A239" s="62" t="s">
        <v>89</v>
      </c>
      <c r="B239" s="62"/>
      <c r="C239" s="2" t="s">
        <v>90</v>
      </c>
      <c r="D239" s="66">
        <f t="shared" ref="D239:R240" si="671">D240</f>
        <v>1000</v>
      </c>
      <c r="E239" s="66">
        <f t="shared" si="671"/>
        <v>0</v>
      </c>
      <c r="F239" s="66">
        <f t="shared" si="671"/>
        <v>1000</v>
      </c>
      <c r="G239" s="66">
        <f t="shared" si="671"/>
        <v>0</v>
      </c>
      <c r="H239" s="66">
        <f t="shared" si="671"/>
        <v>1000</v>
      </c>
      <c r="I239" s="66">
        <f t="shared" si="671"/>
        <v>1000</v>
      </c>
      <c r="J239" s="66">
        <f t="shared" si="671"/>
        <v>0</v>
      </c>
      <c r="K239" s="66">
        <f t="shared" si="671"/>
        <v>1000</v>
      </c>
      <c r="L239" s="66">
        <f t="shared" si="671"/>
        <v>0</v>
      </c>
      <c r="M239" s="66">
        <f t="shared" si="671"/>
        <v>1000</v>
      </c>
      <c r="N239" s="66">
        <f t="shared" si="671"/>
        <v>1000</v>
      </c>
      <c r="O239" s="66">
        <f t="shared" si="671"/>
        <v>0</v>
      </c>
      <c r="P239" s="66">
        <f t="shared" si="671"/>
        <v>1000</v>
      </c>
      <c r="Q239" s="66">
        <f t="shared" si="671"/>
        <v>0</v>
      </c>
      <c r="R239" s="66">
        <f t="shared" si="671"/>
        <v>1000</v>
      </c>
    </row>
    <row r="240" spans="1:18" ht="31.5" hidden="1" outlineLevel="5" x14ac:dyDescent="0.2">
      <c r="A240" s="62" t="s">
        <v>91</v>
      </c>
      <c r="B240" s="62"/>
      <c r="C240" s="2" t="s">
        <v>92</v>
      </c>
      <c r="D240" s="66">
        <f>D241</f>
        <v>1000</v>
      </c>
      <c r="E240" s="66">
        <f t="shared" si="671"/>
        <v>0</v>
      </c>
      <c r="F240" s="66">
        <f t="shared" si="671"/>
        <v>1000</v>
      </c>
      <c r="G240" s="66">
        <f t="shared" si="671"/>
        <v>0</v>
      </c>
      <c r="H240" s="66">
        <f t="shared" si="671"/>
        <v>1000</v>
      </c>
      <c r="I240" s="66">
        <f t="shared" si="671"/>
        <v>1000</v>
      </c>
      <c r="J240" s="66">
        <f t="shared" si="671"/>
        <v>0</v>
      </c>
      <c r="K240" s="66">
        <f t="shared" si="671"/>
        <v>1000</v>
      </c>
      <c r="L240" s="66">
        <f t="shared" si="671"/>
        <v>0</v>
      </c>
      <c r="M240" s="66">
        <f t="shared" si="671"/>
        <v>1000</v>
      </c>
      <c r="N240" s="66">
        <f t="shared" si="671"/>
        <v>1000</v>
      </c>
      <c r="O240" s="66">
        <f t="shared" si="671"/>
        <v>0</v>
      </c>
      <c r="P240" s="66">
        <f t="shared" si="671"/>
        <v>1000</v>
      </c>
      <c r="Q240" s="66">
        <f t="shared" si="671"/>
        <v>0</v>
      </c>
      <c r="R240" s="66">
        <f t="shared" si="671"/>
        <v>1000</v>
      </c>
    </row>
    <row r="241" spans="1:18" hidden="1" outlineLevel="7" x14ac:dyDescent="0.2">
      <c r="A241" s="63" t="s">
        <v>91</v>
      </c>
      <c r="B241" s="63" t="s">
        <v>14</v>
      </c>
      <c r="C241" s="80" t="s">
        <v>15</v>
      </c>
      <c r="D241" s="3">
        <v>1000</v>
      </c>
      <c r="E241" s="3"/>
      <c r="F241" s="3">
        <f>SUM(D241:E241)</f>
        <v>1000</v>
      </c>
      <c r="G241" s="3"/>
      <c r="H241" s="3">
        <f>SUM(F241:G241)</f>
        <v>1000</v>
      </c>
      <c r="I241" s="3">
        <v>1000</v>
      </c>
      <c r="J241" s="3"/>
      <c r="K241" s="3">
        <f>SUM(I241:J241)</f>
        <v>1000</v>
      </c>
      <c r="L241" s="3"/>
      <c r="M241" s="3">
        <f>SUM(K241:L241)</f>
        <v>1000</v>
      </c>
      <c r="N241" s="3">
        <v>1000</v>
      </c>
      <c r="O241" s="3"/>
      <c r="P241" s="3">
        <f>SUM(N241:O241)</f>
        <v>1000</v>
      </c>
      <c r="Q241" s="3"/>
      <c r="R241" s="3">
        <f>SUM(P241:Q241)</f>
        <v>1000</v>
      </c>
    </row>
    <row r="242" spans="1:18" ht="31.5" outlineLevel="3" collapsed="1" x14ac:dyDescent="0.2">
      <c r="A242" s="62" t="s">
        <v>197</v>
      </c>
      <c r="B242" s="62"/>
      <c r="C242" s="2" t="s">
        <v>655</v>
      </c>
      <c r="D242" s="66">
        <f>D243</f>
        <v>39054.6</v>
      </c>
      <c r="E242" s="66">
        <f t="shared" ref="E242:H242" si="672">E243</f>
        <v>0</v>
      </c>
      <c r="F242" s="66">
        <f t="shared" si="672"/>
        <v>39054.6</v>
      </c>
      <c r="G242" s="66">
        <f t="shared" si="672"/>
        <v>1642.03</v>
      </c>
      <c r="H242" s="66">
        <f t="shared" si="672"/>
        <v>40696.629999999997</v>
      </c>
      <c r="I242" s="66">
        <f>I243</f>
        <v>37454.6</v>
      </c>
      <c r="J242" s="66">
        <f t="shared" ref="J242:L242" si="673">J243</f>
        <v>0</v>
      </c>
      <c r="K242" s="66">
        <f t="shared" ref="K242:M242" si="674">K243</f>
        <v>37454.6</v>
      </c>
      <c r="L242" s="66">
        <f t="shared" si="673"/>
        <v>0</v>
      </c>
      <c r="M242" s="66">
        <f t="shared" si="674"/>
        <v>37454.6</v>
      </c>
      <c r="N242" s="66">
        <f>N243</f>
        <v>37454.6</v>
      </c>
      <c r="O242" s="66">
        <f t="shared" ref="O242:Q242" si="675">O243</f>
        <v>0</v>
      </c>
      <c r="P242" s="66">
        <f t="shared" ref="P242:R242" si="676">P243</f>
        <v>37454.6</v>
      </c>
      <c r="Q242" s="66">
        <f t="shared" si="675"/>
        <v>0</v>
      </c>
      <c r="R242" s="66">
        <f t="shared" si="676"/>
        <v>37454.6</v>
      </c>
    </row>
    <row r="243" spans="1:18" ht="31.5" outlineLevel="4" x14ac:dyDescent="0.2">
      <c r="A243" s="62" t="s">
        <v>198</v>
      </c>
      <c r="B243" s="62"/>
      <c r="C243" s="2" t="s">
        <v>26</v>
      </c>
      <c r="D243" s="66">
        <f>D244+D248</f>
        <v>39054.6</v>
      </c>
      <c r="E243" s="66">
        <f t="shared" ref="E243:F243" si="677">E244+E248</f>
        <v>0</v>
      </c>
      <c r="F243" s="66">
        <f t="shared" si="677"/>
        <v>39054.6</v>
      </c>
      <c r="G243" s="66">
        <f t="shared" ref="G243:H243" si="678">G244+G248</f>
        <v>1642.03</v>
      </c>
      <c r="H243" s="66">
        <f t="shared" si="678"/>
        <v>40696.629999999997</v>
      </c>
      <c r="I243" s="66">
        <f>I244+I248</f>
        <v>37454.6</v>
      </c>
      <c r="J243" s="66">
        <f t="shared" ref="J243:L243" si="679">J244+J248</f>
        <v>0</v>
      </c>
      <c r="K243" s="66">
        <f t="shared" ref="K243:M243" si="680">K244+K248</f>
        <v>37454.6</v>
      </c>
      <c r="L243" s="66">
        <f t="shared" si="679"/>
        <v>0</v>
      </c>
      <c r="M243" s="66">
        <f t="shared" si="680"/>
        <v>37454.6</v>
      </c>
      <c r="N243" s="66">
        <f>N244+N248</f>
        <v>37454.6</v>
      </c>
      <c r="O243" s="66">
        <f t="shared" ref="O243:Q243" si="681">O244+O248</f>
        <v>0</v>
      </c>
      <c r="P243" s="66">
        <f t="shared" ref="P243:R243" si="682">P244+P248</f>
        <v>37454.6</v>
      </c>
      <c r="Q243" s="66">
        <f t="shared" si="681"/>
        <v>0</v>
      </c>
      <c r="R243" s="66">
        <f t="shared" si="682"/>
        <v>37454.6</v>
      </c>
    </row>
    <row r="244" spans="1:18" hidden="1" outlineLevel="5" x14ac:dyDescent="0.2">
      <c r="A244" s="62" t="s">
        <v>199</v>
      </c>
      <c r="B244" s="62"/>
      <c r="C244" s="2" t="s">
        <v>28</v>
      </c>
      <c r="D244" s="66">
        <f>D245+D246+D247</f>
        <v>28325.5</v>
      </c>
      <c r="E244" s="66">
        <f t="shared" ref="E244:F244" si="683">E245+E246+E247</f>
        <v>0</v>
      </c>
      <c r="F244" s="66">
        <f t="shared" si="683"/>
        <v>28325.5</v>
      </c>
      <c r="G244" s="66">
        <f t="shared" ref="G244:H244" si="684">G245+G246+G247</f>
        <v>0</v>
      </c>
      <c r="H244" s="66">
        <f t="shared" si="684"/>
        <v>28325.5</v>
      </c>
      <c r="I244" s="66">
        <f t="shared" ref="I244:N244" si="685">I245+I246+I247</f>
        <v>28325.5</v>
      </c>
      <c r="J244" s="66">
        <f t="shared" ref="J244:L244" si="686">J245+J246+J247</f>
        <v>0</v>
      </c>
      <c r="K244" s="66">
        <f t="shared" ref="K244:M244" si="687">K245+K246+K247</f>
        <v>28325.5</v>
      </c>
      <c r="L244" s="66">
        <f t="shared" si="686"/>
        <v>0</v>
      </c>
      <c r="M244" s="66">
        <f t="shared" si="687"/>
        <v>28325.5</v>
      </c>
      <c r="N244" s="66">
        <f t="shared" si="685"/>
        <v>28325.5</v>
      </c>
      <c r="O244" s="66">
        <f t="shared" ref="O244:R244" si="688">O245+O246+O247</f>
        <v>0</v>
      </c>
      <c r="P244" s="66">
        <f t="shared" ref="P244" si="689">P245+P246+P247</f>
        <v>28325.5</v>
      </c>
      <c r="Q244" s="66">
        <f t="shared" si="688"/>
        <v>0</v>
      </c>
      <c r="R244" s="66">
        <f t="shared" si="688"/>
        <v>28325.5</v>
      </c>
    </row>
    <row r="245" spans="1:18" ht="47.25" hidden="1" outlineLevel="7" x14ac:dyDescent="0.2">
      <c r="A245" s="63" t="s">
        <v>199</v>
      </c>
      <c r="B245" s="63" t="s">
        <v>3</v>
      </c>
      <c r="C245" s="80" t="s">
        <v>4</v>
      </c>
      <c r="D245" s="3">
        <v>27309.4</v>
      </c>
      <c r="E245" s="3"/>
      <c r="F245" s="3">
        <f t="shared" ref="F245:F247" si="690">SUM(D245:E245)</f>
        <v>27309.4</v>
      </c>
      <c r="G245" s="3"/>
      <c r="H245" s="3">
        <f t="shared" ref="H245:H247" si="691">SUM(F245:G245)</f>
        <v>27309.4</v>
      </c>
      <c r="I245" s="69">
        <v>27309.4</v>
      </c>
      <c r="J245" s="3"/>
      <c r="K245" s="3">
        <f t="shared" ref="K245:K247" si="692">SUM(I245:J245)</f>
        <v>27309.4</v>
      </c>
      <c r="L245" s="3"/>
      <c r="M245" s="3">
        <f t="shared" ref="M245:M247" si="693">SUM(K245:L245)</f>
        <v>27309.4</v>
      </c>
      <c r="N245" s="69">
        <v>27309.4</v>
      </c>
      <c r="O245" s="3"/>
      <c r="P245" s="3">
        <f t="shared" ref="P245:P247" si="694">SUM(N245:O245)</f>
        <v>27309.4</v>
      </c>
      <c r="Q245" s="3"/>
      <c r="R245" s="3">
        <f t="shared" ref="R245:R247" si="695">SUM(P245:Q245)</f>
        <v>27309.4</v>
      </c>
    </row>
    <row r="246" spans="1:18" ht="31.5" hidden="1" outlineLevel="5" x14ac:dyDescent="0.2">
      <c r="A246" s="63" t="s">
        <v>199</v>
      </c>
      <c r="B246" s="63" t="s">
        <v>6</v>
      </c>
      <c r="C246" s="80" t="s">
        <v>7</v>
      </c>
      <c r="D246" s="3">
        <v>993.3</v>
      </c>
      <c r="E246" s="3"/>
      <c r="F246" s="3">
        <f t="shared" si="690"/>
        <v>993.3</v>
      </c>
      <c r="G246" s="3"/>
      <c r="H246" s="3">
        <f t="shared" si="691"/>
        <v>993.3</v>
      </c>
      <c r="I246" s="69">
        <v>993.3</v>
      </c>
      <c r="J246" s="3"/>
      <c r="K246" s="3">
        <f t="shared" si="692"/>
        <v>993.3</v>
      </c>
      <c r="L246" s="3"/>
      <c r="M246" s="3">
        <f t="shared" si="693"/>
        <v>993.3</v>
      </c>
      <c r="N246" s="69">
        <v>993.3</v>
      </c>
      <c r="O246" s="3"/>
      <c r="P246" s="3">
        <f t="shared" si="694"/>
        <v>993.3</v>
      </c>
      <c r="Q246" s="3"/>
      <c r="R246" s="3">
        <f t="shared" si="695"/>
        <v>993.3</v>
      </c>
    </row>
    <row r="247" spans="1:18" hidden="1" outlineLevel="7" x14ac:dyDescent="0.2">
      <c r="A247" s="63" t="s">
        <v>199</v>
      </c>
      <c r="B247" s="63" t="s">
        <v>18</v>
      </c>
      <c r="C247" s="80" t="s">
        <v>19</v>
      </c>
      <c r="D247" s="3">
        <v>22.8</v>
      </c>
      <c r="E247" s="3"/>
      <c r="F247" s="3">
        <f t="shared" si="690"/>
        <v>22.8</v>
      </c>
      <c r="G247" s="3"/>
      <c r="H247" s="3">
        <f t="shared" si="691"/>
        <v>22.8</v>
      </c>
      <c r="I247" s="69">
        <v>22.8</v>
      </c>
      <c r="J247" s="3"/>
      <c r="K247" s="3">
        <f t="shared" si="692"/>
        <v>22.8</v>
      </c>
      <c r="L247" s="3"/>
      <c r="M247" s="3">
        <f t="shared" si="693"/>
        <v>22.8</v>
      </c>
      <c r="N247" s="69">
        <v>22.8</v>
      </c>
      <c r="O247" s="3"/>
      <c r="P247" s="3">
        <f t="shared" si="694"/>
        <v>22.8</v>
      </c>
      <c r="Q247" s="3"/>
      <c r="R247" s="3">
        <f t="shared" si="695"/>
        <v>22.8</v>
      </c>
    </row>
    <row r="248" spans="1:18" outlineLevel="5" collapsed="1" x14ac:dyDescent="0.2">
      <c r="A248" s="62" t="s">
        <v>209</v>
      </c>
      <c r="B248" s="62"/>
      <c r="C248" s="2" t="s">
        <v>210</v>
      </c>
      <c r="D248" s="66">
        <f>D249</f>
        <v>10729.099999999999</v>
      </c>
      <c r="E248" s="66">
        <f t="shared" ref="E248:H248" si="696">E249</f>
        <v>0</v>
      </c>
      <c r="F248" s="66">
        <f t="shared" si="696"/>
        <v>10729.099999999999</v>
      </c>
      <c r="G248" s="66">
        <f t="shared" si="696"/>
        <v>1642.03</v>
      </c>
      <c r="H248" s="66">
        <f t="shared" si="696"/>
        <v>12371.13</v>
      </c>
      <c r="I248" s="66">
        <f t="shared" ref="I248:N248" si="697">I249</f>
        <v>9129.0999999999985</v>
      </c>
      <c r="J248" s="66">
        <f t="shared" ref="J248:L248" si="698">J249</f>
        <v>0</v>
      </c>
      <c r="K248" s="66">
        <f t="shared" ref="K248:M248" si="699">K249</f>
        <v>9129.0999999999985</v>
      </c>
      <c r="L248" s="66">
        <f t="shared" si="698"/>
        <v>0</v>
      </c>
      <c r="M248" s="66">
        <f t="shared" si="699"/>
        <v>9129.0999999999985</v>
      </c>
      <c r="N248" s="66">
        <f t="shared" si="697"/>
        <v>9129.0999999999985</v>
      </c>
      <c r="O248" s="66">
        <f t="shared" ref="O248:Q248" si="700">O249</f>
        <v>0</v>
      </c>
      <c r="P248" s="66">
        <f t="shared" ref="P248:R248" si="701">P249</f>
        <v>9129.0999999999985</v>
      </c>
      <c r="Q248" s="66">
        <f t="shared" si="700"/>
        <v>0</v>
      </c>
      <c r="R248" s="66">
        <f t="shared" si="701"/>
        <v>9129.0999999999985</v>
      </c>
    </row>
    <row r="249" spans="1:18" ht="31.5" outlineLevel="7" x14ac:dyDescent="0.2">
      <c r="A249" s="63" t="s">
        <v>209</v>
      </c>
      <c r="B249" s="63" t="s">
        <v>6</v>
      </c>
      <c r="C249" s="80" t="s">
        <v>7</v>
      </c>
      <c r="D249" s="3">
        <v>10729.099999999999</v>
      </c>
      <c r="E249" s="3"/>
      <c r="F249" s="3">
        <f>SUM(D249:E249)</f>
        <v>10729.099999999999</v>
      </c>
      <c r="G249" s="3">
        <f>142.03+1500</f>
        <v>1642.03</v>
      </c>
      <c r="H249" s="3">
        <f>SUM(F249:G249)</f>
        <v>12371.13</v>
      </c>
      <c r="I249" s="69">
        <v>9129.0999999999985</v>
      </c>
      <c r="J249" s="3"/>
      <c r="K249" s="3">
        <f>SUM(I249:J249)</f>
        <v>9129.0999999999985</v>
      </c>
      <c r="L249" s="3"/>
      <c r="M249" s="3">
        <f>SUM(K249:L249)</f>
        <v>9129.0999999999985</v>
      </c>
      <c r="N249" s="69">
        <v>9129.0999999999985</v>
      </c>
      <c r="O249" s="3"/>
      <c r="P249" s="3">
        <f>SUM(N249:O249)</f>
        <v>9129.0999999999985</v>
      </c>
      <c r="Q249" s="3"/>
      <c r="R249" s="3">
        <f>SUM(P249:Q249)</f>
        <v>9129.0999999999985</v>
      </c>
    </row>
    <row r="250" spans="1:18" ht="31.5" outlineLevel="4" x14ac:dyDescent="0.2">
      <c r="A250" s="62" t="s">
        <v>93</v>
      </c>
      <c r="B250" s="62"/>
      <c r="C250" s="2" t="s">
        <v>656</v>
      </c>
      <c r="D250" s="66">
        <f>D251+D291+D302+D320+D339+D343</f>
        <v>887716.50000000012</v>
      </c>
      <c r="E250" s="66">
        <f t="shared" ref="E250:F250" si="702">E251+E291+E302+E320+E339+E343</f>
        <v>188526.93153999999</v>
      </c>
      <c r="F250" s="66">
        <f t="shared" si="702"/>
        <v>1076243.43154</v>
      </c>
      <c r="G250" s="66">
        <f t="shared" ref="G250:H250" si="703">G251+G291+G302+G320+G339+G343</f>
        <v>66950.782680000004</v>
      </c>
      <c r="H250" s="66">
        <f t="shared" si="703"/>
        <v>1143194.21422</v>
      </c>
      <c r="I250" s="66">
        <f>I251+I291+I302+I320+I339+I343</f>
        <v>688088.5</v>
      </c>
      <c r="J250" s="66">
        <f t="shared" ref="J250:L250" si="704">J251+J291+J302+J320+J339+J343</f>
        <v>0</v>
      </c>
      <c r="K250" s="66">
        <f t="shared" ref="K250:M250" si="705">K251+K291+K302+K320+K339+K343</f>
        <v>688088.5</v>
      </c>
      <c r="L250" s="66">
        <f t="shared" si="704"/>
        <v>0</v>
      </c>
      <c r="M250" s="66">
        <f t="shared" si="705"/>
        <v>688088.5</v>
      </c>
      <c r="N250" s="66">
        <f>N251+N291+N302+N320+N339+N343</f>
        <v>687266.4</v>
      </c>
      <c r="O250" s="66">
        <f t="shared" ref="O250:Q250" si="706">O251+O291+O302+O320+O339+O343</f>
        <v>1357.1159500000001</v>
      </c>
      <c r="P250" s="66">
        <f t="shared" ref="P250:R250" si="707">P251+P291+P302+P320+P339+P343</f>
        <v>688623.51595000003</v>
      </c>
      <c r="Q250" s="66">
        <f t="shared" si="706"/>
        <v>0</v>
      </c>
      <c r="R250" s="66">
        <f t="shared" si="707"/>
        <v>688623.51595000003</v>
      </c>
    </row>
    <row r="251" spans="1:18" outlineLevel="5" x14ac:dyDescent="0.2">
      <c r="A251" s="62" t="s">
        <v>94</v>
      </c>
      <c r="B251" s="62"/>
      <c r="C251" s="2" t="s">
        <v>657</v>
      </c>
      <c r="D251" s="66">
        <f>D252+D257+D262+D277+D282</f>
        <v>163493.40000000002</v>
      </c>
      <c r="E251" s="66">
        <f t="shared" ref="E251:F251" si="708">E252+E257+E262+E277+E282</f>
        <v>156666.81</v>
      </c>
      <c r="F251" s="66">
        <f t="shared" si="708"/>
        <v>320160.21000000002</v>
      </c>
      <c r="G251" s="66">
        <f t="shared" ref="G251:H251" si="709">G252+G257+G262+G277+G282</f>
        <v>37788.637240000004</v>
      </c>
      <c r="H251" s="66">
        <f t="shared" si="709"/>
        <v>357948.84724000003</v>
      </c>
      <c r="I251" s="66">
        <f>I252+I257+I262+I277+I282</f>
        <v>55942.299999999996</v>
      </c>
      <c r="J251" s="66">
        <f t="shared" ref="J251:L251" si="710">J252+J257+J262+J277+J282</f>
        <v>0</v>
      </c>
      <c r="K251" s="66">
        <f t="shared" ref="K251:M251" si="711">K252+K257+K262+K277+K282</f>
        <v>55942.299999999996</v>
      </c>
      <c r="L251" s="66">
        <f t="shared" si="710"/>
        <v>0</v>
      </c>
      <c r="M251" s="66">
        <f t="shared" si="711"/>
        <v>55942.299999999996</v>
      </c>
      <c r="N251" s="66">
        <f>N252+N257+N262+N277+N282</f>
        <v>59181.1</v>
      </c>
      <c r="O251" s="66">
        <f t="shared" ref="O251:Q251" si="712">O252+O257+O262+O277+O282</f>
        <v>0</v>
      </c>
      <c r="P251" s="66">
        <f t="shared" ref="P251:R251" si="713">P252+P257+P262+P277+P282</f>
        <v>59181.1</v>
      </c>
      <c r="Q251" s="66">
        <f t="shared" si="712"/>
        <v>0</v>
      </c>
      <c r="R251" s="66">
        <f t="shared" si="713"/>
        <v>59181.1</v>
      </c>
    </row>
    <row r="252" spans="1:18" ht="31.5" outlineLevel="7" x14ac:dyDescent="0.2">
      <c r="A252" s="62" t="s">
        <v>95</v>
      </c>
      <c r="B252" s="62"/>
      <c r="C252" s="2" t="s">
        <v>96</v>
      </c>
      <c r="D252" s="66">
        <f>D253+D255</f>
        <v>28996.3</v>
      </c>
      <c r="E252" s="66">
        <f t="shared" ref="E252:F252" si="714">E253+E255</f>
        <v>0</v>
      </c>
      <c r="F252" s="66">
        <f t="shared" si="714"/>
        <v>28996.3</v>
      </c>
      <c r="G252" s="66">
        <f t="shared" ref="G252:H252" si="715">G253+G255</f>
        <v>19677.804970000001</v>
      </c>
      <c r="H252" s="66">
        <f t="shared" si="715"/>
        <v>48674.10497</v>
      </c>
      <c r="I252" s="66">
        <f t="shared" ref="I252:N252" si="716">I253+I255</f>
        <v>25048.3</v>
      </c>
      <c r="J252" s="66">
        <f t="shared" ref="J252:L252" si="717">J253+J255</f>
        <v>0</v>
      </c>
      <c r="K252" s="66">
        <f t="shared" ref="K252:M252" si="718">K253+K255</f>
        <v>25048.3</v>
      </c>
      <c r="L252" s="66">
        <f t="shared" si="717"/>
        <v>0</v>
      </c>
      <c r="M252" s="66">
        <f t="shared" si="718"/>
        <v>25048.3</v>
      </c>
      <c r="N252" s="66">
        <f t="shared" si="716"/>
        <v>25048.3</v>
      </c>
      <c r="O252" s="66">
        <f t="shared" ref="O252:R252" si="719">O253+O255</f>
        <v>0</v>
      </c>
      <c r="P252" s="66">
        <f t="shared" ref="P252" si="720">P253+P255</f>
        <v>25048.3</v>
      </c>
      <c r="Q252" s="66">
        <f t="shared" si="719"/>
        <v>0</v>
      </c>
      <c r="R252" s="66">
        <f t="shared" si="719"/>
        <v>25048.3</v>
      </c>
    </row>
    <row r="253" spans="1:18" outlineLevel="3" x14ac:dyDescent="0.2">
      <c r="A253" s="210" t="s">
        <v>132</v>
      </c>
      <c r="B253" s="210"/>
      <c r="C253" s="61" t="s">
        <v>133</v>
      </c>
      <c r="D253" s="64">
        <f>D254</f>
        <v>5048.3</v>
      </c>
      <c r="E253" s="64">
        <f t="shared" ref="E253:H253" si="721">E254</f>
        <v>0</v>
      </c>
      <c r="F253" s="64">
        <f t="shared" si="721"/>
        <v>5048.3</v>
      </c>
      <c r="G253" s="64">
        <f t="shared" si="721"/>
        <v>14235.88967</v>
      </c>
      <c r="H253" s="64">
        <f t="shared" si="721"/>
        <v>19284.18967</v>
      </c>
      <c r="I253" s="64">
        <f t="shared" ref="I253:N253" si="722">I254</f>
        <v>5048.3</v>
      </c>
      <c r="J253" s="64">
        <f t="shared" ref="J253:L253" si="723">J254</f>
        <v>0</v>
      </c>
      <c r="K253" s="64">
        <f t="shared" ref="K253:M253" si="724">K254</f>
        <v>5048.3</v>
      </c>
      <c r="L253" s="64">
        <f t="shared" si="723"/>
        <v>0</v>
      </c>
      <c r="M253" s="64">
        <f t="shared" si="724"/>
        <v>5048.3</v>
      </c>
      <c r="N253" s="64">
        <f t="shared" si="722"/>
        <v>5048.3</v>
      </c>
      <c r="O253" s="64">
        <f t="shared" ref="O253:Q253" si="725">O254</f>
        <v>0</v>
      </c>
      <c r="P253" s="64">
        <f t="shared" ref="P253:R253" si="726">P254</f>
        <v>5048.3</v>
      </c>
      <c r="Q253" s="64">
        <f t="shared" si="725"/>
        <v>0</v>
      </c>
      <c r="R253" s="64">
        <f t="shared" si="726"/>
        <v>5048.3</v>
      </c>
    </row>
    <row r="254" spans="1:18" ht="31.5" outlineLevel="4" x14ac:dyDescent="0.2">
      <c r="A254" s="59" t="s">
        <v>132</v>
      </c>
      <c r="B254" s="59" t="s">
        <v>41</v>
      </c>
      <c r="C254" s="82" t="s">
        <v>42</v>
      </c>
      <c r="D254" s="3">
        <f>3673.3+1375</f>
        <v>5048.3</v>
      </c>
      <c r="E254" s="3"/>
      <c r="F254" s="3">
        <f>SUM(D254:E254)</f>
        <v>5048.3</v>
      </c>
      <c r="G254" s="3">
        <f>5827.80767+8408.082</f>
        <v>14235.88967</v>
      </c>
      <c r="H254" s="3">
        <f>SUM(F254:G254)</f>
        <v>19284.18967</v>
      </c>
      <c r="I254" s="3">
        <f t="shared" ref="I254:N254" si="727">3673.3+1375</f>
        <v>5048.3</v>
      </c>
      <c r="J254" s="3"/>
      <c r="K254" s="3">
        <f>SUM(I254:J254)</f>
        <v>5048.3</v>
      </c>
      <c r="L254" s="3"/>
      <c r="M254" s="3">
        <f>SUM(K254:L254)</f>
        <v>5048.3</v>
      </c>
      <c r="N254" s="3">
        <f t="shared" si="727"/>
        <v>5048.3</v>
      </c>
      <c r="O254" s="3"/>
      <c r="P254" s="3">
        <f>SUM(N254:O254)</f>
        <v>5048.3</v>
      </c>
      <c r="Q254" s="3"/>
      <c r="R254" s="3">
        <f>SUM(P254:Q254)</f>
        <v>5048.3</v>
      </c>
    </row>
    <row r="255" spans="1:18" ht="31.5" outlineLevel="5" x14ac:dyDescent="0.25">
      <c r="A255" s="210" t="s">
        <v>134</v>
      </c>
      <c r="B255" s="210"/>
      <c r="C255" s="94" t="s">
        <v>570</v>
      </c>
      <c r="D255" s="64">
        <f>D256</f>
        <v>23948</v>
      </c>
      <c r="E255" s="64">
        <f t="shared" ref="E255:H255" si="728">E256</f>
        <v>0</v>
      </c>
      <c r="F255" s="64">
        <f t="shared" si="728"/>
        <v>23948</v>
      </c>
      <c r="G255" s="64">
        <f t="shared" si="728"/>
        <v>5441.9152999999997</v>
      </c>
      <c r="H255" s="64">
        <f t="shared" si="728"/>
        <v>29389.915300000001</v>
      </c>
      <c r="I255" s="64">
        <f t="shared" ref="I255:N255" si="729">I256</f>
        <v>20000</v>
      </c>
      <c r="J255" s="64">
        <f t="shared" ref="J255:L255" si="730">J256</f>
        <v>0</v>
      </c>
      <c r="K255" s="64">
        <f t="shared" ref="K255:M255" si="731">K256</f>
        <v>20000</v>
      </c>
      <c r="L255" s="64">
        <f t="shared" si="730"/>
        <v>0</v>
      </c>
      <c r="M255" s="64">
        <f t="shared" si="731"/>
        <v>20000</v>
      </c>
      <c r="N255" s="64">
        <f t="shared" si="729"/>
        <v>20000</v>
      </c>
      <c r="O255" s="64">
        <f t="shared" ref="O255:Q255" si="732">O256</f>
        <v>0</v>
      </c>
      <c r="P255" s="64">
        <f t="shared" ref="P255:R255" si="733">P256</f>
        <v>20000</v>
      </c>
      <c r="Q255" s="64">
        <f t="shared" si="732"/>
        <v>0</v>
      </c>
      <c r="R255" s="64">
        <f t="shared" si="733"/>
        <v>20000</v>
      </c>
    </row>
    <row r="256" spans="1:18" ht="31.5" outlineLevel="7" x14ac:dyDescent="0.2">
      <c r="A256" s="59" t="s">
        <v>134</v>
      </c>
      <c r="B256" s="59" t="s">
        <v>41</v>
      </c>
      <c r="C256" s="82" t="s">
        <v>42</v>
      </c>
      <c r="D256" s="3">
        <v>23948</v>
      </c>
      <c r="E256" s="3"/>
      <c r="F256" s="3">
        <f>SUM(D256:E256)</f>
        <v>23948</v>
      </c>
      <c r="G256" s="3">
        <f>1874.7893+109.026+3458.1</f>
        <v>5441.9152999999997</v>
      </c>
      <c r="H256" s="3">
        <f>SUM(F256:G256)</f>
        <v>29389.915300000001</v>
      </c>
      <c r="I256" s="69">
        <v>20000</v>
      </c>
      <c r="J256" s="3"/>
      <c r="K256" s="3">
        <f>SUM(I256:J256)</f>
        <v>20000</v>
      </c>
      <c r="L256" s="3"/>
      <c r="M256" s="3">
        <f>SUM(K256:L256)</f>
        <v>20000</v>
      </c>
      <c r="N256" s="69">
        <v>20000</v>
      </c>
      <c r="O256" s="3"/>
      <c r="P256" s="3">
        <f>SUM(N256:O256)</f>
        <v>20000</v>
      </c>
      <c r="Q256" s="3"/>
      <c r="R256" s="3">
        <f>SUM(P256:Q256)</f>
        <v>20000</v>
      </c>
    </row>
    <row r="257" spans="1:18" ht="31.5" outlineLevel="2" x14ac:dyDescent="0.2">
      <c r="A257" s="62" t="s">
        <v>117</v>
      </c>
      <c r="B257" s="62"/>
      <c r="C257" s="2" t="s">
        <v>658</v>
      </c>
      <c r="D257" s="66">
        <f>D260+D258</f>
        <v>1671.3</v>
      </c>
      <c r="E257" s="66">
        <f t="shared" ref="E257:F257" si="734">E260+E258</f>
        <v>0</v>
      </c>
      <c r="F257" s="66">
        <f t="shared" si="734"/>
        <v>1671.3</v>
      </c>
      <c r="G257" s="66">
        <f t="shared" ref="G257:H257" si="735">G260+G258</f>
        <v>21.864599999999999</v>
      </c>
      <c r="H257" s="66">
        <f t="shared" si="735"/>
        <v>1693.1646000000001</v>
      </c>
      <c r="I257" s="66">
        <f t="shared" ref="I257:N257" si="736">I260+I258</f>
        <v>1671.3</v>
      </c>
      <c r="J257" s="66">
        <f t="shared" ref="J257:L257" si="737">J260+J258</f>
        <v>0</v>
      </c>
      <c r="K257" s="66">
        <f t="shared" ref="K257:M257" si="738">K260+K258</f>
        <v>1671.3</v>
      </c>
      <c r="L257" s="66">
        <f t="shared" si="737"/>
        <v>0</v>
      </c>
      <c r="M257" s="66">
        <f t="shared" si="738"/>
        <v>1671.3</v>
      </c>
      <c r="N257" s="66">
        <f t="shared" si="736"/>
        <v>1671.3</v>
      </c>
      <c r="O257" s="66">
        <f t="shared" ref="O257:R257" si="739">O260+O258</f>
        <v>0</v>
      </c>
      <c r="P257" s="66">
        <f t="shared" ref="P257" si="740">P260+P258</f>
        <v>1671.3</v>
      </c>
      <c r="Q257" s="66">
        <f t="shared" si="739"/>
        <v>0</v>
      </c>
      <c r="R257" s="66">
        <f t="shared" si="739"/>
        <v>1671.3</v>
      </c>
    </row>
    <row r="258" spans="1:18" outlineLevel="2" x14ac:dyDescent="0.2">
      <c r="A258" s="62" t="s">
        <v>136</v>
      </c>
      <c r="B258" s="62"/>
      <c r="C258" s="2" t="s">
        <v>137</v>
      </c>
      <c r="D258" s="66">
        <f>D259</f>
        <v>1559.3</v>
      </c>
      <c r="E258" s="66">
        <f t="shared" ref="E258:H258" si="741">E259</f>
        <v>0</v>
      </c>
      <c r="F258" s="66">
        <f t="shared" si="741"/>
        <v>1559.3</v>
      </c>
      <c r="G258" s="66">
        <f t="shared" si="741"/>
        <v>21.864599999999999</v>
      </c>
      <c r="H258" s="66">
        <f t="shared" si="741"/>
        <v>1581.1646000000001</v>
      </c>
      <c r="I258" s="66">
        <f t="shared" ref="I258:N258" si="742">I259</f>
        <v>1559.3</v>
      </c>
      <c r="J258" s="66">
        <f t="shared" ref="J258:L258" si="743">J259</f>
        <v>0</v>
      </c>
      <c r="K258" s="66">
        <f t="shared" ref="K258:M258" si="744">K259</f>
        <v>1559.3</v>
      </c>
      <c r="L258" s="66">
        <f t="shared" si="743"/>
        <v>0</v>
      </c>
      <c r="M258" s="66">
        <f t="shared" si="744"/>
        <v>1559.3</v>
      </c>
      <c r="N258" s="66">
        <f t="shared" si="742"/>
        <v>1559.3</v>
      </c>
      <c r="O258" s="66">
        <f t="shared" ref="O258:Q258" si="745">O259</f>
        <v>0</v>
      </c>
      <c r="P258" s="66">
        <f t="shared" ref="P258:R258" si="746">P259</f>
        <v>1559.3</v>
      </c>
      <c r="Q258" s="66">
        <f t="shared" si="745"/>
        <v>0</v>
      </c>
      <c r="R258" s="66">
        <f t="shared" si="746"/>
        <v>1559.3</v>
      </c>
    </row>
    <row r="259" spans="1:18" ht="31.5" outlineLevel="2" x14ac:dyDescent="0.2">
      <c r="A259" s="63" t="s">
        <v>136</v>
      </c>
      <c r="B259" s="63" t="s">
        <v>41</v>
      </c>
      <c r="C259" s="80" t="s">
        <v>42</v>
      </c>
      <c r="D259" s="3">
        <v>1559.3</v>
      </c>
      <c r="E259" s="3"/>
      <c r="F259" s="3">
        <f>SUM(D259:E259)</f>
        <v>1559.3</v>
      </c>
      <c r="G259" s="3">
        <v>21.864599999999999</v>
      </c>
      <c r="H259" s="3">
        <f>SUM(F259:G259)</f>
        <v>1581.1646000000001</v>
      </c>
      <c r="I259" s="69">
        <v>1559.3</v>
      </c>
      <c r="J259" s="3"/>
      <c r="K259" s="3">
        <f>SUM(I259:J259)</f>
        <v>1559.3</v>
      </c>
      <c r="L259" s="3"/>
      <c r="M259" s="3">
        <f>SUM(K259:L259)</f>
        <v>1559.3</v>
      </c>
      <c r="N259" s="69">
        <v>1559.3</v>
      </c>
      <c r="O259" s="3"/>
      <c r="P259" s="3">
        <f>SUM(N259:O259)</f>
        <v>1559.3</v>
      </c>
      <c r="Q259" s="3"/>
      <c r="R259" s="3">
        <f>SUM(P259:Q259)</f>
        <v>1559.3</v>
      </c>
    </row>
    <row r="260" spans="1:18" ht="30.75" hidden="1" customHeight="1" outlineLevel="7" x14ac:dyDescent="0.2">
      <c r="A260" s="62" t="s">
        <v>138</v>
      </c>
      <c r="B260" s="62"/>
      <c r="C260" s="2" t="s">
        <v>139</v>
      </c>
      <c r="D260" s="66">
        <f>D261</f>
        <v>112</v>
      </c>
      <c r="E260" s="66">
        <f t="shared" ref="E260:H260" si="747">E261</f>
        <v>0</v>
      </c>
      <c r="F260" s="66">
        <f t="shared" si="747"/>
        <v>112</v>
      </c>
      <c r="G260" s="66">
        <f t="shared" si="747"/>
        <v>0</v>
      </c>
      <c r="H260" s="66">
        <f t="shared" si="747"/>
        <v>112</v>
      </c>
      <c r="I260" s="66">
        <f t="shared" ref="I260:N260" si="748">I261</f>
        <v>112</v>
      </c>
      <c r="J260" s="66">
        <f t="shared" ref="J260:L260" si="749">J261</f>
        <v>0</v>
      </c>
      <c r="K260" s="66">
        <f t="shared" ref="K260:M260" si="750">K261</f>
        <v>112</v>
      </c>
      <c r="L260" s="66">
        <f t="shared" si="749"/>
        <v>0</v>
      </c>
      <c r="M260" s="66">
        <f t="shared" si="750"/>
        <v>112</v>
      </c>
      <c r="N260" s="66">
        <f t="shared" si="748"/>
        <v>112</v>
      </c>
      <c r="O260" s="66">
        <f t="shared" ref="O260:Q260" si="751">O261</f>
        <v>0</v>
      </c>
      <c r="P260" s="66">
        <f t="shared" ref="P260:R260" si="752">P261</f>
        <v>112</v>
      </c>
      <c r="Q260" s="66">
        <f t="shared" si="751"/>
        <v>0</v>
      </c>
      <c r="R260" s="66">
        <f t="shared" si="752"/>
        <v>112</v>
      </c>
    </row>
    <row r="261" spans="1:18" ht="31.5" hidden="1" outlineLevel="4" x14ac:dyDescent="0.2">
      <c r="A261" s="63" t="s">
        <v>138</v>
      </c>
      <c r="B261" s="63" t="s">
        <v>41</v>
      </c>
      <c r="C261" s="80" t="s">
        <v>42</v>
      </c>
      <c r="D261" s="3">
        <v>112</v>
      </c>
      <c r="E261" s="3"/>
      <c r="F261" s="3">
        <f>SUM(D261:E261)</f>
        <v>112</v>
      </c>
      <c r="G261" s="3"/>
      <c r="H261" s="3">
        <f>SUM(F261:G261)</f>
        <v>112</v>
      </c>
      <c r="I261" s="69">
        <v>112</v>
      </c>
      <c r="J261" s="3"/>
      <c r="K261" s="3">
        <f>SUM(I261:J261)</f>
        <v>112</v>
      </c>
      <c r="L261" s="3"/>
      <c r="M261" s="3">
        <f>SUM(K261:L261)</f>
        <v>112</v>
      </c>
      <c r="N261" s="69">
        <v>112</v>
      </c>
      <c r="O261" s="3"/>
      <c r="P261" s="3">
        <f>SUM(N261:O261)</f>
        <v>112</v>
      </c>
      <c r="Q261" s="3"/>
      <c r="R261" s="3">
        <f>SUM(P261:Q261)</f>
        <v>112</v>
      </c>
    </row>
    <row r="262" spans="1:18" ht="47.25" customHeight="1" outlineLevel="4" x14ac:dyDescent="0.2">
      <c r="A262" s="62" t="s">
        <v>140</v>
      </c>
      <c r="B262" s="62"/>
      <c r="C262" s="2" t="s">
        <v>659</v>
      </c>
      <c r="D262" s="66">
        <f>D267+D265+D263+D269+D271+D273+D275</f>
        <v>26235.699999999997</v>
      </c>
      <c r="E262" s="66">
        <f t="shared" ref="E262:P262" si="753">E267+E265+E263+E269+E271+E273+E275</f>
        <v>156666.81</v>
      </c>
      <c r="F262" s="66">
        <f t="shared" si="753"/>
        <v>182902.51</v>
      </c>
      <c r="G262" s="66">
        <f t="shared" ref="G262:H262" si="754">G267+G265+G263+G269+G271+G273+G275</f>
        <v>18088.967670000002</v>
      </c>
      <c r="H262" s="66">
        <f t="shared" si="754"/>
        <v>200991.47766999999</v>
      </c>
      <c r="I262" s="66">
        <f t="shared" si="753"/>
        <v>12348.3</v>
      </c>
      <c r="J262" s="66">
        <f t="shared" si="753"/>
        <v>0</v>
      </c>
      <c r="K262" s="66">
        <f t="shared" si="753"/>
        <v>12348.3</v>
      </c>
      <c r="L262" s="66">
        <f t="shared" ref="L262:M262" si="755">L267+L265+L263+L269+L271+L273+L275</f>
        <v>0</v>
      </c>
      <c r="M262" s="66">
        <f t="shared" si="755"/>
        <v>12348.3</v>
      </c>
      <c r="N262" s="66">
        <f t="shared" si="753"/>
        <v>12348.3</v>
      </c>
      <c r="O262" s="66">
        <f t="shared" si="753"/>
        <v>0</v>
      </c>
      <c r="P262" s="66">
        <f t="shared" si="753"/>
        <v>12348.3</v>
      </c>
      <c r="Q262" s="66">
        <f t="shared" ref="Q262:R262" si="756">Q267+Q265+Q263+Q269+Q271+Q273+Q275</f>
        <v>0</v>
      </c>
      <c r="R262" s="66">
        <f t="shared" si="756"/>
        <v>12348.3</v>
      </c>
    </row>
    <row r="263" spans="1:18" ht="47.25" hidden="1" outlineLevel="5" x14ac:dyDescent="0.25">
      <c r="A263" s="95" t="s">
        <v>470</v>
      </c>
      <c r="B263" s="95"/>
      <c r="C263" s="96" t="s">
        <v>660</v>
      </c>
      <c r="D263" s="66">
        <f>D264</f>
        <v>1000</v>
      </c>
      <c r="E263" s="66">
        <f t="shared" ref="E263:H263" si="757">E264</f>
        <v>0</v>
      </c>
      <c r="F263" s="66">
        <f t="shared" si="757"/>
        <v>1000</v>
      </c>
      <c r="G263" s="66">
        <f t="shared" si="757"/>
        <v>0</v>
      </c>
      <c r="H263" s="66">
        <f t="shared" si="757"/>
        <v>1000</v>
      </c>
      <c r="I263" s="66"/>
      <c r="J263" s="66">
        <f t="shared" ref="J263:L263" si="758">J264</f>
        <v>0</v>
      </c>
      <c r="K263" s="66"/>
      <c r="L263" s="66">
        <f t="shared" si="758"/>
        <v>0</v>
      </c>
      <c r="M263" s="66"/>
      <c r="N263" s="66"/>
      <c r="O263" s="66">
        <f t="shared" ref="O263:Q263" si="759">O264</f>
        <v>0</v>
      </c>
      <c r="P263" s="66"/>
      <c r="Q263" s="66">
        <f t="shared" si="759"/>
        <v>0</v>
      </c>
      <c r="R263" s="66"/>
    </row>
    <row r="264" spans="1:18" ht="31.5" hidden="1" outlineLevel="7" x14ac:dyDescent="0.25">
      <c r="A264" s="97" t="s">
        <v>470</v>
      </c>
      <c r="B264" s="97" t="s">
        <v>41</v>
      </c>
      <c r="C264" s="98" t="s">
        <v>42</v>
      </c>
      <c r="D264" s="3">
        <v>1000</v>
      </c>
      <c r="E264" s="3"/>
      <c r="F264" s="3">
        <f>SUM(D264:E264)</f>
        <v>1000</v>
      </c>
      <c r="G264" s="3"/>
      <c r="H264" s="3">
        <f>SUM(F264:G264)</f>
        <v>1000</v>
      </c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pans="1:18" ht="47.25" hidden="1" outlineLevel="5" x14ac:dyDescent="0.2">
      <c r="A265" s="210" t="s">
        <v>141</v>
      </c>
      <c r="B265" s="210"/>
      <c r="C265" s="61" t="s">
        <v>574</v>
      </c>
      <c r="D265" s="64">
        <f t="shared" ref="D265:R265" si="760">D266</f>
        <v>1234.8</v>
      </c>
      <c r="E265" s="64">
        <f t="shared" si="760"/>
        <v>0</v>
      </c>
      <c r="F265" s="64">
        <f t="shared" si="760"/>
        <v>1234.8</v>
      </c>
      <c r="G265" s="64">
        <f t="shared" si="760"/>
        <v>0</v>
      </c>
      <c r="H265" s="64">
        <f t="shared" si="760"/>
        <v>1234.8</v>
      </c>
      <c r="I265" s="64">
        <f t="shared" si="760"/>
        <v>1234.8</v>
      </c>
      <c r="J265" s="64">
        <f t="shared" si="760"/>
        <v>0</v>
      </c>
      <c r="K265" s="64">
        <f t="shared" si="760"/>
        <v>1234.8</v>
      </c>
      <c r="L265" s="64">
        <f t="shared" si="760"/>
        <v>0</v>
      </c>
      <c r="M265" s="64">
        <f t="shared" si="760"/>
        <v>1234.8</v>
      </c>
      <c r="N265" s="64">
        <f t="shared" si="760"/>
        <v>1234.8</v>
      </c>
      <c r="O265" s="64">
        <f t="shared" si="760"/>
        <v>0</v>
      </c>
      <c r="P265" s="64">
        <f t="shared" si="760"/>
        <v>1234.8</v>
      </c>
      <c r="Q265" s="64">
        <f t="shared" si="760"/>
        <v>0</v>
      </c>
      <c r="R265" s="64">
        <f t="shared" si="760"/>
        <v>1234.8</v>
      </c>
    </row>
    <row r="266" spans="1:18" ht="31.5" hidden="1" outlineLevel="7" x14ac:dyDescent="0.2">
      <c r="A266" s="59" t="s">
        <v>141</v>
      </c>
      <c r="B266" s="59" t="s">
        <v>41</v>
      </c>
      <c r="C266" s="82" t="s">
        <v>42</v>
      </c>
      <c r="D266" s="3">
        <f>1272.1-37.3</f>
        <v>1234.8</v>
      </c>
      <c r="E266" s="3"/>
      <c r="F266" s="3">
        <f>SUM(D266:E266)</f>
        <v>1234.8</v>
      </c>
      <c r="G266" s="3"/>
      <c r="H266" s="3">
        <f>SUM(F266:G266)</f>
        <v>1234.8</v>
      </c>
      <c r="I266" s="3">
        <f t="shared" ref="I266:N266" si="761">1272.1-37.3</f>
        <v>1234.8</v>
      </c>
      <c r="J266" s="3"/>
      <c r="K266" s="3">
        <f>SUM(I266:J266)</f>
        <v>1234.8</v>
      </c>
      <c r="L266" s="3"/>
      <c r="M266" s="3">
        <f>SUM(K266:L266)</f>
        <v>1234.8</v>
      </c>
      <c r="N266" s="3">
        <f t="shared" si="761"/>
        <v>1234.8</v>
      </c>
      <c r="O266" s="3"/>
      <c r="P266" s="3">
        <f>SUM(N266:O266)</f>
        <v>1234.8</v>
      </c>
      <c r="Q266" s="3"/>
      <c r="R266" s="3">
        <f>SUM(P266:Q266)</f>
        <v>1234.8</v>
      </c>
    </row>
    <row r="267" spans="1:18" ht="47.25" hidden="1" outlineLevel="5" x14ac:dyDescent="0.2">
      <c r="A267" s="210" t="s">
        <v>141</v>
      </c>
      <c r="B267" s="210"/>
      <c r="C267" s="61" t="s">
        <v>575</v>
      </c>
      <c r="D267" s="64">
        <f>D268</f>
        <v>11113.5</v>
      </c>
      <c r="E267" s="64">
        <f t="shared" ref="E267:H267" si="762">E268</f>
        <v>0</v>
      </c>
      <c r="F267" s="64">
        <f t="shared" si="762"/>
        <v>11113.5</v>
      </c>
      <c r="G267" s="64">
        <f t="shared" si="762"/>
        <v>0</v>
      </c>
      <c r="H267" s="64">
        <f t="shared" si="762"/>
        <v>11113.5</v>
      </c>
      <c r="I267" s="64">
        <f t="shared" ref="I267:N267" si="763">I268</f>
        <v>11113.5</v>
      </c>
      <c r="J267" s="64">
        <f t="shared" ref="J267:L267" si="764">J268</f>
        <v>0</v>
      </c>
      <c r="K267" s="64">
        <f t="shared" ref="K267:M267" si="765">K268</f>
        <v>11113.5</v>
      </c>
      <c r="L267" s="64">
        <f t="shared" si="764"/>
        <v>0</v>
      </c>
      <c r="M267" s="64">
        <f t="shared" si="765"/>
        <v>11113.5</v>
      </c>
      <c r="N267" s="64">
        <f t="shared" si="763"/>
        <v>11113.5</v>
      </c>
      <c r="O267" s="64">
        <f t="shared" ref="O267:Q267" si="766">O268</f>
        <v>0</v>
      </c>
      <c r="P267" s="64">
        <f t="shared" ref="P267:R267" si="767">P268</f>
        <v>11113.5</v>
      </c>
      <c r="Q267" s="64">
        <f t="shared" si="766"/>
        <v>0</v>
      </c>
      <c r="R267" s="64">
        <f t="shared" si="767"/>
        <v>11113.5</v>
      </c>
    </row>
    <row r="268" spans="1:18" ht="31.5" hidden="1" outlineLevel="7" x14ac:dyDescent="0.2">
      <c r="A268" s="59" t="s">
        <v>141</v>
      </c>
      <c r="B268" s="59" t="s">
        <v>41</v>
      </c>
      <c r="C268" s="82" t="s">
        <v>42</v>
      </c>
      <c r="D268" s="3">
        <v>11113.5</v>
      </c>
      <c r="E268" s="3"/>
      <c r="F268" s="3">
        <f>SUM(D268:E268)</f>
        <v>11113.5</v>
      </c>
      <c r="G268" s="3"/>
      <c r="H268" s="3">
        <f>SUM(F268:G268)</f>
        <v>11113.5</v>
      </c>
      <c r="I268" s="69">
        <v>11113.5</v>
      </c>
      <c r="J268" s="3"/>
      <c r="K268" s="3">
        <f>SUM(I268:J268)</f>
        <v>11113.5</v>
      </c>
      <c r="L268" s="3"/>
      <c r="M268" s="3">
        <f>SUM(K268:L268)</f>
        <v>11113.5</v>
      </c>
      <c r="N268" s="69">
        <v>11113.5</v>
      </c>
      <c r="O268" s="3"/>
      <c r="P268" s="3">
        <f>SUM(N268:O268)</f>
        <v>11113.5</v>
      </c>
      <c r="Q268" s="3"/>
      <c r="R268" s="3">
        <f>SUM(P268:Q268)</f>
        <v>11113.5</v>
      </c>
    </row>
    <row r="269" spans="1:18" ht="60.75" hidden="1" customHeight="1" outlineLevel="7" x14ac:dyDescent="0.2">
      <c r="A269" s="210" t="s">
        <v>485</v>
      </c>
      <c r="B269" s="210"/>
      <c r="C269" s="61" t="s">
        <v>577</v>
      </c>
      <c r="D269" s="64">
        <f>D270</f>
        <v>3864</v>
      </c>
      <c r="E269" s="64">
        <f t="shared" ref="E269:H269" si="768">E270</f>
        <v>0</v>
      </c>
      <c r="F269" s="64">
        <f t="shared" si="768"/>
        <v>3864</v>
      </c>
      <c r="G269" s="64">
        <f t="shared" si="768"/>
        <v>0</v>
      </c>
      <c r="H269" s="64">
        <f t="shared" si="768"/>
        <v>3864</v>
      </c>
      <c r="I269" s="64"/>
      <c r="J269" s="64">
        <f t="shared" ref="J269:L269" si="769">J270</f>
        <v>0</v>
      </c>
      <c r="K269" s="64"/>
      <c r="L269" s="64">
        <f t="shared" si="769"/>
        <v>0</v>
      </c>
      <c r="M269" s="64"/>
      <c r="N269" s="64"/>
      <c r="O269" s="64">
        <f t="shared" ref="O269:Q269" si="770">O270</f>
        <v>0</v>
      </c>
      <c r="P269" s="64"/>
      <c r="Q269" s="64">
        <f t="shared" si="770"/>
        <v>0</v>
      </c>
      <c r="R269" s="64"/>
    </row>
    <row r="270" spans="1:18" ht="31.5" hidden="1" outlineLevel="7" x14ac:dyDescent="0.2">
      <c r="A270" s="59" t="s">
        <v>485</v>
      </c>
      <c r="B270" s="59" t="s">
        <v>41</v>
      </c>
      <c r="C270" s="82" t="s">
        <v>42</v>
      </c>
      <c r="D270" s="3">
        <v>3864</v>
      </c>
      <c r="E270" s="3"/>
      <c r="F270" s="3">
        <f>SUM(D270:E270)</f>
        <v>3864</v>
      </c>
      <c r="G270" s="3"/>
      <c r="H270" s="3">
        <f>SUM(F270:G270)</f>
        <v>3864</v>
      </c>
      <c r="I270" s="69"/>
      <c r="J270" s="3"/>
      <c r="K270" s="3"/>
      <c r="L270" s="3"/>
      <c r="M270" s="3"/>
      <c r="N270" s="69"/>
      <c r="O270" s="3"/>
      <c r="P270" s="3"/>
      <c r="Q270" s="3"/>
      <c r="R270" s="3"/>
    </row>
    <row r="271" spans="1:18" ht="63" hidden="1" customHeight="1" outlineLevel="7" x14ac:dyDescent="0.2">
      <c r="A271" s="210" t="s">
        <v>485</v>
      </c>
      <c r="B271" s="210"/>
      <c r="C271" s="61" t="s">
        <v>578</v>
      </c>
      <c r="D271" s="64">
        <f>D272</f>
        <v>9023.4</v>
      </c>
      <c r="E271" s="64">
        <f t="shared" ref="E271:H271" si="771">E272</f>
        <v>0</v>
      </c>
      <c r="F271" s="64">
        <f t="shared" si="771"/>
        <v>9023.4</v>
      </c>
      <c r="G271" s="64">
        <f t="shared" si="771"/>
        <v>0</v>
      </c>
      <c r="H271" s="64">
        <f t="shared" si="771"/>
        <v>9023.4</v>
      </c>
      <c r="I271" s="64"/>
      <c r="J271" s="64">
        <f t="shared" ref="J271:L271" si="772">J272</f>
        <v>0</v>
      </c>
      <c r="K271" s="64"/>
      <c r="L271" s="64">
        <f t="shared" si="772"/>
        <v>0</v>
      </c>
      <c r="M271" s="64"/>
      <c r="N271" s="64"/>
      <c r="O271" s="64">
        <f t="shared" ref="O271:Q271" si="773">O272</f>
        <v>0</v>
      </c>
      <c r="P271" s="64"/>
      <c r="Q271" s="64">
        <f t="shared" si="773"/>
        <v>0</v>
      </c>
      <c r="R271" s="64"/>
    </row>
    <row r="272" spans="1:18" ht="31.5" hidden="1" outlineLevel="7" x14ac:dyDescent="0.2">
      <c r="A272" s="59" t="s">
        <v>485</v>
      </c>
      <c r="B272" s="59" t="s">
        <v>41</v>
      </c>
      <c r="C272" s="82" t="s">
        <v>42</v>
      </c>
      <c r="D272" s="3">
        <v>9023.4</v>
      </c>
      <c r="E272" s="3"/>
      <c r="F272" s="3">
        <f>SUM(D272:E272)</f>
        <v>9023.4</v>
      </c>
      <c r="G272" s="3"/>
      <c r="H272" s="3">
        <f>SUM(F272:G272)</f>
        <v>9023.4</v>
      </c>
      <c r="I272" s="69"/>
      <c r="J272" s="3"/>
      <c r="K272" s="3"/>
      <c r="L272" s="3"/>
      <c r="M272" s="3"/>
      <c r="N272" s="69"/>
      <c r="O272" s="3"/>
      <c r="P272" s="3"/>
      <c r="Q272" s="3"/>
      <c r="R272" s="3"/>
    </row>
    <row r="273" spans="1:18" ht="33" customHeight="1" outlineLevel="7" x14ac:dyDescent="0.25">
      <c r="A273" s="210" t="s">
        <v>620</v>
      </c>
      <c r="B273" s="210"/>
      <c r="C273" s="83" t="s">
        <v>627</v>
      </c>
      <c r="D273" s="3"/>
      <c r="E273" s="64">
        <f t="shared" ref="E273:Q273" si="774">E274</f>
        <v>39169.202499999999</v>
      </c>
      <c r="F273" s="64">
        <f t="shared" si="774"/>
        <v>39169.202499999999</v>
      </c>
      <c r="G273" s="64">
        <f t="shared" si="774"/>
        <v>18088.967670000002</v>
      </c>
      <c r="H273" s="64">
        <f t="shared" si="774"/>
        <v>57258.170169999998</v>
      </c>
      <c r="I273" s="64">
        <f t="shared" si="774"/>
        <v>0</v>
      </c>
      <c r="J273" s="64">
        <f t="shared" si="774"/>
        <v>0</v>
      </c>
      <c r="K273" s="64"/>
      <c r="L273" s="64">
        <f t="shared" si="774"/>
        <v>0</v>
      </c>
      <c r="M273" s="64"/>
      <c r="N273" s="64">
        <f t="shared" si="774"/>
        <v>0</v>
      </c>
      <c r="O273" s="64">
        <f t="shared" si="774"/>
        <v>0</v>
      </c>
      <c r="P273" s="64"/>
      <c r="Q273" s="64">
        <f t="shared" si="774"/>
        <v>0</v>
      </c>
      <c r="R273" s="64"/>
    </row>
    <row r="274" spans="1:18" ht="31.5" outlineLevel="7" x14ac:dyDescent="0.25">
      <c r="A274" s="59" t="s">
        <v>620</v>
      </c>
      <c r="B274" s="59" t="s">
        <v>41</v>
      </c>
      <c r="C274" s="84" t="s">
        <v>42</v>
      </c>
      <c r="D274" s="3"/>
      <c r="E274" s="85">
        <f>21409.2025+7500+3250+7010</f>
        <v>39169.202499999999</v>
      </c>
      <c r="F274" s="85">
        <f>SUM(D274:E274)</f>
        <v>39169.202499999999</v>
      </c>
      <c r="G274" s="85">
        <v>18088.967670000002</v>
      </c>
      <c r="H274" s="85">
        <f>SUM(F274:G274)</f>
        <v>57258.170169999998</v>
      </c>
      <c r="I274" s="69"/>
      <c r="J274" s="3"/>
      <c r="K274" s="3"/>
      <c r="L274" s="3"/>
      <c r="M274" s="3"/>
      <c r="N274" s="69"/>
      <c r="O274" s="3"/>
      <c r="P274" s="3"/>
      <c r="Q274" s="3"/>
      <c r="R274" s="3"/>
    </row>
    <row r="275" spans="1:18" ht="35.25" hidden="1" customHeight="1" outlineLevel="7" x14ac:dyDescent="0.25">
      <c r="A275" s="210" t="s">
        <v>620</v>
      </c>
      <c r="B275" s="210"/>
      <c r="C275" s="83" t="s">
        <v>626</v>
      </c>
      <c r="D275" s="3"/>
      <c r="E275" s="64">
        <f t="shared" ref="E275:Q275" si="775">E276</f>
        <v>117497.6075</v>
      </c>
      <c r="F275" s="64">
        <f t="shared" si="775"/>
        <v>117497.6075</v>
      </c>
      <c r="G275" s="64">
        <f t="shared" si="775"/>
        <v>0</v>
      </c>
      <c r="H275" s="64">
        <f t="shared" si="775"/>
        <v>117497.6075</v>
      </c>
      <c r="I275" s="64">
        <f t="shared" si="775"/>
        <v>0</v>
      </c>
      <c r="J275" s="64">
        <f t="shared" si="775"/>
        <v>0</v>
      </c>
      <c r="K275" s="64"/>
      <c r="L275" s="64">
        <f t="shared" si="775"/>
        <v>0</v>
      </c>
      <c r="M275" s="64"/>
      <c r="N275" s="64">
        <f t="shared" si="775"/>
        <v>0</v>
      </c>
      <c r="O275" s="64">
        <f t="shared" si="775"/>
        <v>0</v>
      </c>
      <c r="P275" s="64"/>
      <c r="Q275" s="64">
        <f t="shared" si="775"/>
        <v>0</v>
      </c>
      <c r="R275" s="64"/>
    </row>
    <row r="276" spans="1:18" ht="31.5" hidden="1" outlineLevel="7" x14ac:dyDescent="0.25">
      <c r="A276" s="59" t="s">
        <v>620</v>
      </c>
      <c r="B276" s="59" t="s">
        <v>41</v>
      </c>
      <c r="C276" s="84" t="s">
        <v>42</v>
      </c>
      <c r="D276" s="3"/>
      <c r="E276" s="85">
        <f>64227.6075+22500+9750+21020</f>
        <v>117497.6075</v>
      </c>
      <c r="F276" s="85">
        <f>SUM(D276:E276)</f>
        <v>117497.6075</v>
      </c>
      <c r="G276" s="85"/>
      <c r="H276" s="85">
        <f>SUM(F276:G276)</f>
        <v>117497.6075</v>
      </c>
      <c r="I276" s="69"/>
      <c r="J276" s="3"/>
      <c r="K276" s="3"/>
      <c r="L276" s="3"/>
      <c r="M276" s="3"/>
      <c r="N276" s="69"/>
      <c r="O276" s="3"/>
      <c r="P276" s="3"/>
      <c r="Q276" s="3"/>
      <c r="R276" s="3"/>
    </row>
    <row r="277" spans="1:18" ht="27.75" hidden="1" customHeight="1" outlineLevel="4" x14ac:dyDescent="0.2">
      <c r="A277" s="62" t="s">
        <v>142</v>
      </c>
      <c r="B277" s="62"/>
      <c r="C277" s="2" t="s">
        <v>130</v>
      </c>
      <c r="D277" s="66">
        <f>D280+D278</f>
        <v>3835.4</v>
      </c>
      <c r="E277" s="66">
        <f t="shared" ref="E277:F277" si="776">E280+E278</f>
        <v>0</v>
      </c>
      <c r="F277" s="66">
        <f t="shared" si="776"/>
        <v>3835.4</v>
      </c>
      <c r="G277" s="66">
        <f t="shared" ref="G277:H277" si="777">G280+G278</f>
        <v>0</v>
      </c>
      <c r="H277" s="66">
        <f t="shared" si="777"/>
        <v>3835.4</v>
      </c>
      <c r="I277" s="66">
        <f t="shared" ref="I277:N277" si="778">I280+I278</f>
        <v>12743.5</v>
      </c>
      <c r="J277" s="66">
        <f t="shared" ref="J277:L277" si="779">J280+J278</f>
        <v>0</v>
      </c>
      <c r="K277" s="66">
        <f t="shared" ref="K277:M277" si="780">K280+K278</f>
        <v>12743.5</v>
      </c>
      <c r="L277" s="66">
        <f t="shared" si="779"/>
        <v>0</v>
      </c>
      <c r="M277" s="66">
        <f t="shared" si="780"/>
        <v>12743.5</v>
      </c>
      <c r="N277" s="66">
        <f t="shared" si="778"/>
        <v>15982.3</v>
      </c>
      <c r="O277" s="66">
        <f t="shared" ref="O277:R277" si="781">O280+O278</f>
        <v>0</v>
      </c>
      <c r="P277" s="66">
        <f t="shared" ref="P277" si="782">P280+P278</f>
        <v>15982.3</v>
      </c>
      <c r="Q277" s="66">
        <f t="shared" si="781"/>
        <v>0</v>
      </c>
      <c r="R277" s="66">
        <f t="shared" si="781"/>
        <v>15982.3</v>
      </c>
    </row>
    <row r="278" spans="1:18" ht="47.25" hidden="1" outlineLevel="5" x14ac:dyDescent="0.2">
      <c r="A278" s="210" t="s">
        <v>143</v>
      </c>
      <c r="B278" s="210"/>
      <c r="C278" s="61" t="s">
        <v>388</v>
      </c>
      <c r="D278" s="64">
        <f t="shared" ref="D278:R278" si="783">D279</f>
        <v>3552.8</v>
      </c>
      <c r="E278" s="64">
        <f t="shared" si="783"/>
        <v>0</v>
      </c>
      <c r="F278" s="64">
        <f t="shared" si="783"/>
        <v>3552.8</v>
      </c>
      <c r="G278" s="64">
        <f t="shared" si="783"/>
        <v>0</v>
      </c>
      <c r="H278" s="64">
        <f t="shared" si="783"/>
        <v>3552.8</v>
      </c>
      <c r="I278" s="64">
        <f t="shared" si="783"/>
        <v>3823.1</v>
      </c>
      <c r="J278" s="64">
        <f t="shared" si="783"/>
        <v>0</v>
      </c>
      <c r="K278" s="64">
        <f t="shared" si="783"/>
        <v>3823.1</v>
      </c>
      <c r="L278" s="64">
        <f t="shared" si="783"/>
        <v>0</v>
      </c>
      <c r="M278" s="64">
        <f t="shared" si="783"/>
        <v>3823.1</v>
      </c>
      <c r="N278" s="64">
        <f t="shared" si="783"/>
        <v>4794.7</v>
      </c>
      <c r="O278" s="64">
        <f t="shared" si="783"/>
        <v>0</v>
      </c>
      <c r="P278" s="64">
        <f t="shared" si="783"/>
        <v>4794.7</v>
      </c>
      <c r="Q278" s="64">
        <f t="shared" si="783"/>
        <v>0</v>
      </c>
      <c r="R278" s="64">
        <f t="shared" si="783"/>
        <v>4794.7</v>
      </c>
    </row>
    <row r="279" spans="1:18" ht="31.5" hidden="1" outlineLevel="7" x14ac:dyDescent="0.2">
      <c r="A279" s="59" t="s">
        <v>143</v>
      </c>
      <c r="B279" s="59" t="s">
        <v>41</v>
      </c>
      <c r="C279" s="82" t="s">
        <v>42</v>
      </c>
      <c r="D279" s="3">
        <v>3552.8</v>
      </c>
      <c r="E279" s="3"/>
      <c r="F279" s="3">
        <f>SUM(D279:E279)</f>
        <v>3552.8</v>
      </c>
      <c r="G279" s="3"/>
      <c r="H279" s="3">
        <f>SUM(F279:G279)</f>
        <v>3552.8</v>
      </c>
      <c r="I279" s="69">
        <v>3823.1</v>
      </c>
      <c r="J279" s="3"/>
      <c r="K279" s="3">
        <f>SUM(I279:J279)</f>
        <v>3823.1</v>
      </c>
      <c r="L279" s="3"/>
      <c r="M279" s="3">
        <f>SUM(K279:L279)</f>
        <v>3823.1</v>
      </c>
      <c r="N279" s="69">
        <v>4794.7</v>
      </c>
      <c r="O279" s="3"/>
      <c r="P279" s="3">
        <f>SUM(N279:O279)</f>
        <v>4794.7</v>
      </c>
      <c r="Q279" s="3"/>
      <c r="R279" s="3">
        <f>SUM(P279:Q279)</f>
        <v>4794.7</v>
      </c>
    </row>
    <row r="280" spans="1:18" ht="47.25" hidden="1" outlineLevel="5" x14ac:dyDescent="0.2">
      <c r="A280" s="210" t="s">
        <v>143</v>
      </c>
      <c r="B280" s="210"/>
      <c r="C280" s="61" t="s">
        <v>522</v>
      </c>
      <c r="D280" s="64">
        <f t="shared" ref="D280:R280" si="784">D281</f>
        <v>282.60000000000002</v>
      </c>
      <c r="E280" s="64">
        <f t="shared" si="784"/>
        <v>0</v>
      </c>
      <c r="F280" s="64">
        <f t="shared" si="784"/>
        <v>282.60000000000002</v>
      </c>
      <c r="G280" s="64">
        <f t="shared" si="784"/>
        <v>0</v>
      </c>
      <c r="H280" s="64">
        <f t="shared" si="784"/>
        <v>282.60000000000002</v>
      </c>
      <c r="I280" s="64">
        <f t="shared" si="784"/>
        <v>8920.4</v>
      </c>
      <c r="J280" s="64">
        <f t="shared" si="784"/>
        <v>0</v>
      </c>
      <c r="K280" s="64">
        <f t="shared" si="784"/>
        <v>8920.4</v>
      </c>
      <c r="L280" s="64">
        <f t="shared" si="784"/>
        <v>0</v>
      </c>
      <c r="M280" s="64">
        <f t="shared" si="784"/>
        <v>8920.4</v>
      </c>
      <c r="N280" s="64">
        <f t="shared" si="784"/>
        <v>11187.6</v>
      </c>
      <c r="O280" s="64">
        <f t="shared" si="784"/>
        <v>0</v>
      </c>
      <c r="P280" s="64">
        <f t="shared" si="784"/>
        <v>11187.6</v>
      </c>
      <c r="Q280" s="64">
        <f t="shared" si="784"/>
        <v>0</v>
      </c>
      <c r="R280" s="64">
        <f t="shared" si="784"/>
        <v>11187.6</v>
      </c>
    </row>
    <row r="281" spans="1:18" ht="31.5" hidden="1" outlineLevel="7" x14ac:dyDescent="0.2">
      <c r="A281" s="59" t="s">
        <v>143</v>
      </c>
      <c r="B281" s="59" t="s">
        <v>41</v>
      </c>
      <c r="C281" s="82" t="s">
        <v>42</v>
      </c>
      <c r="D281" s="3">
        <v>282.60000000000002</v>
      </c>
      <c r="E281" s="3"/>
      <c r="F281" s="3">
        <f>SUM(D281:E281)</f>
        <v>282.60000000000002</v>
      </c>
      <c r="G281" s="3"/>
      <c r="H281" s="3">
        <f>SUM(F281:G281)</f>
        <v>282.60000000000002</v>
      </c>
      <c r="I281" s="69">
        <v>8920.4</v>
      </c>
      <c r="J281" s="3"/>
      <c r="K281" s="3">
        <f>SUM(I281:J281)</f>
        <v>8920.4</v>
      </c>
      <c r="L281" s="3"/>
      <c r="M281" s="3">
        <f>SUM(K281:L281)</f>
        <v>8920.4</v>
      </c>
      <c r="N281" s="69">
        <v>11187.6</v>
      </c>
      <c r="O281" s="3"/>
      <c r="P281" s="3">
        <f>SUM(N281:O281)</f>
        <v>11187.6</v>
      </c>
      <c r="Q281" s="3"/>
      <c r="R281" s="3">
        <f>SUM(P281:Q281)</f>
        <v>11187.6</v>
      </c>
    </row>
    <row r="282" spans="1:18" ht="31.5" hidden="1" outlineLevel="7" x14ac:dyDescent="0.2">
      <c r="A282" s="62" t="s">
        <v>144</v>
      </c>
      <c r="B282" s="62"/>
      <c r="C282" s="61" t="s">
        <v>321</v>
      </c>
      <c r="D282" s="64">
        <f>D289+D283+D287+D285</f>
        <v>102754.70000000001</v>
      </c>
      <c r="E282" s="64">
        <f t="shared" ref="E282:F282" si="785">E289+E283+E287+E285</f>
        <v>0</v>
      </c>
      <c r="F282" s="64">
        <f t="shared" si="785"/>
        <v>102754.70000000001</v>
      </c>
      <c r="G282" s="64">
        <f t="shared" ref="G282:H282" si="786">G289+G283+G287+G285</f>
        <v>0</v>
      </c>
      <c r="H282" s="64">
        <f t="shared" si="786"/>
        <v>102754.70000000001</v>
      </c>
      <c r="I282" s="64">
        <f t="shared" ref="I282:N282" si="787">I289+I283+I287+I285</f>
        <v>4130.8999999999996</v>
      </c>
      <c r="J282" s="64">
        <f t="shared" ref="J282:L282" si="788">J289+J283+J287+J285</f>
        <v>0</v>
      </c>
      <c r="K282" s="64">
        <f t="shared" ref="K282:M282" si="789">K289+K283+K287+K285</f>
        <v>4130.8999999999996</v>
      </c>
      <c r="L282" s="64">
        <f t="shared" si="788"/>
        <v>0</v>
      </c>
      <c r="M282" s="64">
        <f t="shared" si="789"/>
        <v>4130.8999999999996</v>
      </c>
      <c r="N282" s="64">
        <f t="shared" si="787"/>
        <v>4130.8999999999996</v>
      </c>
      <c r="O282" s="64">
        <f t="shared" ref="O282:R282" si="790">O289+O283+O287+O285</f>
        <v>0</v>
      </c>
      <c r="P282" s="64">
        <f t="shared" ref="P282" si="791">P289+P283+P287+P285</f>
        <v>4130.8999999999996</v>
      </c>
      <c r="Q282" s="64">
        <f t="shared" si="790"/>
        <v>0</v>
      </c>
      <c r="R282" s="64">
        <f t="shared" si="790"/>
        <v>4130.8999999999996</v>
      </c>
    </row>
    <row r="283" spans="1:18" ht="52.5" hidden="1" customHeight="1" outlineLevel="7" x14ac:dyDescent="0.2">
      <c r="A283" s="210" t="s">
        <v>486</v>
      </c>
      <c r="B283" s="210"/>
      <c r="C283" s="61" t="s">
        <v>521</v>
      </c>
      <c r="D283" s="64">
        <f>D284</f>
        <v>966.6</v>
      </c>
      <c r="E283" s="64">
        <f t="shared" ref="E283:H283" si="792">E284</f>
        <v>0</v>
      </c>
      <c r="F283" s="64">
        <f t="shared" si="792"/>
        <v>966.6</v>
      </c>
      <c r="G283" s="64">
        <f t="shared" si="792"/>
        <v>0</v>
      </c>
      <c r="H283" s="64">
        <f t="shared" si="792"/>
        <v>966.6</v>
      </c>
      <c r="I283" s="64"/>
      <c r="J283" s="64">
        <f t="shared" ref="J283:L283" si="793">J284</f>
        <v>0</v>
      </c>
      <c r="K283" s="64"/>
      <c r="L283" s="64">
        <f t="shared" si="793"/>
        <v>0</v>
      </c>
      <c r="M283" s="64"/>
      <c r="N283" s="64"/>
      <c r="O283" s="64">
        <f t="shared" ref="O283:Q283" si="794">O284</f>
        <v>0</v>
      </c>
      <c r="P283" s="64"/>
      <c r="Q283" s="64">
        <f t="shared" si="794"/>
        <v>0</v>
      </c>
      <c r="R283" s="64"/>
    </row>
    <row r="284" spans="1:18" ht="31.5" hidden="1" outlineLevel="7" x14ac:dyDescent="0.2">
      <c r="A284" s="59" t="s">
        <v>486</v>
      </c>
      <c r="B284" s="59" t="s">
        <v>41</v>
      </c>
      <c r="C284" s="82" t="s">
        <v>42</v>
      </c>
      <c r="D284" s="3">
        <v>966.6</v>
      </c>
      <c r="E284" s="3"/>
      <c r="F284" s="3">
        <f>SUM(D284:E284)</f>
        <v>966.6</v>
      </c>
      <c r="G284" s="3"/>
      <c r="H284" s="3">
        <f>SUM(F284:G284)</f>
        <v>966.6</v>
      </c>
      <c r="I284" s="69"/>
      <c r="J284" s="3"/>
      <c r="K284" s="3"/>
      <c r="L284" s="3"/>
      <c r="M284" s="3"/>
      <c r="N284" s="69"/>
      <c r="O284" s="3"/>
      <c r="P284" s="3"/>
      <c r="Q284" s="3"/>
      <c r="R284" s="3"/>
    </row>
    <row r="285" spans="1:18" ht="59.25" hidden="1" customHeight="1" outlineLevel="7" x14ac:dyDescent="0.2">
      <c r="A285" s="210" t="s">
        <v>486</v>
      </c>
      <c r="B285" s="210"/>
      <c r="C285" s="61" t="s">
        <v>569</v>
      </c>
      <c r="D285" s="64">
        <f>D286</f>
        <v>96680.6</v>
      </c>
      <c r="E285" s="64">
        <f t="shared" ref="E285:H285" si="795">E286</f>
        <v>0</v>
      </c>
      <c r="F285" s="64">
        <f t="shared" si="795"/>
        <v>96680.6</v>
      </c>
      <c r="G285" s="64">
        <f t="shared" si="795"/>
        <v>0</v>
      </c>
      <c r="H285" s="64">
        <f t="shared" si="795"/>
        <v>96680.6</v>
      </c>
      <c r="I285" s="64"/>
      <c r="J285" s="64">
        <f t="shared" ref="J285:L285" si="796">J286</f>
        <v>0</v>
      </c>
      <c r="K285" s="64"/>
      <c r="L285" s="64">
        <f t="shared" si="796"/>
        <v>0</v>
      </c>
      <c r="M285" s="64"/>
      <c r="N285" s="64"/>
      <c r="O285" s="64">
        <f t="shared" ref="O285:Q285" si="797">O286</f>
        <v>0</v>
      </c>
      <c r="P285" s="64"/>
      <c r="Q285" s="64">
        <f t="shared" si="797"/>
        <v>0</v>
      </c>
      <c r="R285" s="64"/>
    </row>
    <row r="286" spans="1:18" ht="31.5" hidden="1" outlineLevel="7" x14ac:dyDescent="0.2">
      <c r="A286" s="59" t="s">
        <v>486</v>
      </c>
      <c r="B286" s="59" t="s">
        <v>41</v>
      </c>
      <c r="C286" s="82" t="s">
        <v>42</v>
      </c>
      <c r="D286" s="3">
        <v>96680.6</v>
      </c>
      <c r="E286" s="3"/>
      <c r="F286" s="3">
        <f>SUM(D286:E286)</f>
        <v>96680.6</v>
      </c>
      <c r="G286" s="3"/>
      <c r="H286" s="3">
        <f>SUM(F286:G286)</f>
        <v>96680.6</v>
      </c>
      <c r="I286" s="69"/>
      <c r="J286" s="3"/>
      <c r="K286" s="3"/>
      <c r="L286" s="3"/>
      <c r="M286" s="3"/>
      <c r="N286" s="69"/>
      <c r="O286" s="3"/>
      <c r="P286" s="3"/>
      <c r="Q286" s="3"/>
      <c r="R286" s="3"/>
    </row>
    <row r="287" spans="1:18" ht="52.5" hidden="1" customHeight="1" outlineLevel="7" x14ac:dyDescent="0.2">
      <c r="A287" s="210" t="s">
        <v>486</v>
      </c>
      <c r="B287" s="210"/>
      <c r="C287" s="61" t="s">
        <v>520</v>
      </c>
      <c r="D287" s="64">
        <f>D288</f>
        <v>976.6</v>
      </c>
      <c r="E287" s="64">
        <f t="shared" ref="E287:H287" si="798">E288</f>
        <v>0</v>
      </c>
      <c r="F287" s="64">
        <f t="shared" si="798"/>
        <v>976.6</v>
      </c>
      <c r="G287" s="64">
        <f t="shared" si="798"/>
        <v>0</v>
      </c>
      <c r="H287" s="64">
        <f t="shared" si="798"/>
        <v>976.6</v>
      </c>
      <c r="I287" s="64"/>
      <c r="J287" s="64">
        <f t="shared" ref="J287:L287" si="799">J288</f>
        <v>0</v>
      </c>
      <c r="K287" s="64"/>
      <c r="L287" s="64">
        <f t="shared" si="799"/>
        <v>0</v>
      </c>
      <c r="M287" s="64"/>
      <c r="N287" s="64"/>
      <c r="O287" s="64">
        <f t="shared" ref="O287:Q287" si="800">O288</f>
        <v>0</v>
      </c>
      <c r="P287" s="64"/>
      <c r="Q287" s="64">
        <f t="shared" si="800"/>
        <v>0</v>
      </c>
      <c r="R287" s="64"/>
    </row>
    <row r="288" spans="1:18" ht="31.5" hidden="1" outlineLevel="7" x14ac:dyDescent="0.2">
      <c r="A288" s="59" t="s">
        <v>486</v>
      </c>
      <c r="B288" s="59" t="s">
        <v>41</v>
      </c>
      <c r="C288" s="82" t="s">
        <v>42</v>
      </c>
      <c r="D288" s="3">
        <v>976.6</v>
      </c>
      <c r="E288" s="3"/>
      <c r="F288" s="3">
        <f>SUM(D288:E288)</f>
        <v>976.6</v>
      </c>
      <c r="G288" s="3"/>
      <c r="H288" s="3">
        <f>SUM(F288:G288)</f>
        <v>976.6</v>
      </c>
      <c r="I288" s="69"/>
      <c r="J288" s="3"/>
      <c r="K288" s="3"/>
      <c r="L288" s="3"/>
      <c r="M288" s="3"/>
      <c r="N288" s="69"/>
      <c r="O288" s="3"/>
      <c r="P288" s="3"/>
      <c r="Q288" s="3"/>
      <c r="R288" s="3"/>
    </row>
    <row r="289" spans="1:18" ht="31.5" hidden="1" outlineLevel="7" x14ac:dyDescent="0.2">
      <c r="A289" s="210" t="s">
        <v>145</v>
      </c>
      <c r="B289" s="210"/>
      <c r="C289" s="61" t="s">
        <v>454</v>
      </c>
      <c r="D289" s="64">
        <f t="shared" ref="D289:R289" si="801">D290</f>
        <v>4130.8999999999996</v>
      </c>
      <c r="E289" s="64">
        <f t="shared" si="801"/>
        <v>0</v>
      </c>
      <c r="F289" s="64">
        <f t="shared" si="801"/>
        <v>4130.8999999999996</v>
      </c>
      <c r="G289" s="64">
        <f t="shared" si="801"/>
        <v>0</v>
      </c>
      <c r="H289" s="64">
        <f t="shared" si="801"/>
        <v>4130.8999999999996</v>
      </c>
      <c r="I289" s="64">
        <f t="shared" si="801"/>
        <v>4130.8999999999996</v>
      </c>
      <c r="J289" s="64">
        <f t="shared" si="801"/>
        <v>0</v>
      </c>
      <c r="K289" s="64">
        <f t="shared" si="801"/>
        <v>4130.8999999999996</v>
      </c>
      <c r="L289" s="64">
        <f t="shared" si="801"/>
        <v>0</v>
      </c>
      <c r="M289" s="64">
        <f t="shared" si="801"/>
        <v>4130.8999999999996</v>
      </c>
      <c r="N289" s="64">
        <f t="shared" si="801"/>
        <v>4130.8999999999996</v>
      </c>
      <c r="O289" s="64">
        <f t="shared" si="801"/>
        <v>0</v>
      </c>
      <c r="P289" s="64">
        <f t="shared" si="801"/>
        <v>4130.8999999999996</v>
      </c>
      <c r="Q289" s="64">
        <f t="shared" si="801"/>
        <v>0</v>
      </c>
      <c r="R289" s="64">
        <f t="shared" si="801"/>
        <v>4130.8999999999996</v>
      </c>
    </row>
    <row r="290" spans="1:18" ht="31.5" hidden="1" outlineLevel="5" x14ac:dyDescent="0.2">
      <c r="A290" s="59" t="s">
        <v>145</v>
      </c>
      <c r="B290" s="59" t="s">
        <v>41</v>
      </c>
      <c r="C290" s="82" t="s">
        <v>42</v>
      </c>
      <c r="D290" s="3">
        <v>4130.8999999999996</v>
      </c>
      <c r="E290" s="3"/>
      <c r="F290" s="3">
        <f>SUM(D290:E290)</f>
        <v>4130.8999999999996</v>
      </c>
      <c r="G290" s="3"/>
      <c r="H290" s="3">
        <f>SUM(F290:G290)</f>
        <v>4130.8999999999996</v>
      </c>
      <c r="I290" s="69">
        <v>4130.8999999999996</v>
      </c>
      <c r="J290" s="3"/>
      <c r="K290" s="3">
        <f>SUM(I290:J290)</f>
        <v>4130.8999999999996</v>
      </c>
      <c r="L290" s="3"/>
      <c r="M290" s="3">
        <f>SUM(K290:L290)</f>
        <v>4130.8999999999996</v>
      </c>
      <c r="N290" s="69">
        <v>4130.8999999999996</v>
      </c>
      <c r="O290" s="3"/>
      <c r="P290" s="3">
        <f>SUM(N290:O290)</f>
        <v>4130.8999999999996</v>
      </c>
      <c r="Q290" s="3"/>
      <c r="R290" s="3">
        <f>SUM(P290:Q290)</f>
        <v>4130.8999999999996</v>
      </c>
    </row>
    <row r="291" spans="1:18" ht="47.25" outlineLevel="7" x14ac:dyDescent="0.2">
      <c r="A291" s="62" t="s">
        <v>125</v>
      </c>
      <c r="B291" s="62"/>
      <c r="C291" s="2" t="s">
        <v>661</v>
      </c>
      <c r="D291" s="66">
        <f>D292+D298</f>
        <v>13500</v>
      </c>
      <c r="E291" s="66">
        <f t="shared" ref="E291:F291" si="802">E292+E298</f>
        <v>0</v>
      </c>
      <c r="F291" s="66">
        <f t="shared" si="802"/>
        <v>13500</v>
      </c>
      <c r="G291" s="66">
        <f t="shared" ref="G291:H291" si="803">G292+G298</f>
        <v>4928.6896699999998</v>
      </c>
      <c r="H291" s="66">
        <f t="shared" si="803"/>
        <v>18428.68967</v>
      </c>
      <c r="I291" s="66">
        <f t="shared" ref="I291:N291" si="804">I292+I298</f>
        <v>13500</v>
      </c>
      <c r="J291" s="66">
        <f t="shared" ref="J291:L291" si="805">J292+J298</f>
        <v>0</v>
      </c>
      <c r="K291" s="66">
        <f t="shared" ref="K291:M291" si="806">K292+K298</f>
        <v>13500</v>
      </c>
      <c r="L291" s="66">
        <f t="shared" si="805"/>
        <v>0</v>
      </c>
      <c r="M291" s="66">
        <f t="shared" si="806"/>
        <v>13500</v>
      </c>
      <c r="N291" s="66">
        <f t="shared" si="804"/>
        <v>13500</v>
      </c>
      <c r="O291" s="66">
        <f t="shared" ref="O291:R291" si="807">O292+O298</f>
        <v>0</v>
      </c>
      <c r="P291" s="66">
        <f t="shared" ref="P291" si="808">P292+P298</f>
        <v>13500</v>
      </c>
      <c r="Q291" s="66">
        <f t="shared" si="807"/>
        <v>0</v>
      </c>
      <c r="R291" s="66">
        <f t="shared" si="807"/>
        <v>13500</v>
      </c>
    </row>
    <row r="292" spans="1:18" ht="31.5" customHeight="1" outlineLevel="4" x14ac:dyDescent="0.2">
      <c r="A292" s="62" t="s">
        <v>126</v>
      </c>
      <c r="B292" s="62"/>
      <c r="C292" s="2" t="s">
        <v>127</v>
      </c>
      <c r="D292" s="66">
        <f>D293</f>
        <v>10000</v>
      </c>
      <c r="E292" s="66">
        <f t="shared" ref="E292:F292" si="809">E293</f>
        <v>0</v>
      </c>
      <c r="F292" s="66">
        <f t="shared" si="809"/>
        <v>10000</v>
      </c>
      <c r="G292" s="66">
        <f>G293+G296</f>
        <v>4428.6896699999998</v>
      </c>
      <c r="H292" s="66">
        <f t="shared" ref="H292:R292" si="810">H293+H296</f>
        <v>14428.68967</v>
      </c>
      <c r="I292" s="66">
        <f t="shared" si="810"/>
        <v>10000</v>
      </c>
      <c r="J292" s="66">
        <f t="shared" si="810"/>
        <v>0</v>
      </c>
      <c r="K292" s="66">
        <f t="shared" si="810"/>
        <v>10000</v>
      </c>
      <c r="L292" s="66">
        <f t="shared" si="810"/>
        <v>0</v>
      </c>
      <c r="M292" s="66">
        <f t="shared" si="810"/>
        <v>10000</v>
      </c>
      <c r="N292" s="66">
        <f t="shared" si="810"/>
        <v>10000</v>
      </c>
      <c r="O292" s="66">
        <f t="shared" si="810"/>
        <v>0</v>
      </c>
      <c r="P292" s="66">
        <f t="shared" si="810"/>
        <v>10000</v>
      </c>
      <c r="Q292" s="66">
        <f t="shared" si="810"/>
        <v>0</v>
      </c>
      <c r="R292" s="66">
        <f t="shared" si="810"/>
        <v>10000</v>
      </c>
    </row>
    <row r="293" spans="1:18" ht="48.75" hidden="1" customHeight="1" outlineLevel="5" x14ac:dyDescent="0.2">
      <c r="A293" s="210" t="s">
        <v>128</v>
      </c>
      <c r="B293" s="210"/>
      <c r="C293" s="61" t="s">
        <v>129</v>
      </c>
      <c r="D293" s="64">
        <f>D294+D295</f>
        <v>10000</v>
      </c>
      <c r="E293" s="64">
        <f t="shared" ref="E293:F293" si="811">E294+E295</f>
        <v>0</v>
      </c>
      <c r="F293" s="64">
        <f t="shared" si="811"/>
        <v>10000</v>
      </c>
      <c r="G293" s="64">
        <f t="shared" ref="G293:H293" si="812">G294+G295</f>
        <v>0</v>
      </c>
      <c r="H293" s="64">
        <f t="shared" si="812"/>
        <v>10000</v>
      </c>
      <c r="I293" s="64">
        <f t="shared" ref="I293:N293" si="813">I294+I295</f>
        <v>10000</v>
      </c>
      <c r="J293" s="64">
        <f t="shared" ref="J293:L293" si="814">J294+J295</f>
        <v>0</v>
      </c>
      <c r="K293" s="64">
        <f t="shared" ref="K293:M293" si="815">K294+K295</f>
        <v>10000</v>
      </c>
      <c r="L293" s="64">
        <f t="shared" si="814"/>
        <v>0</v>
      </c>
      <c r="M293" s="64">
        <f t="shared" si="815"/>
        <v>10000</v>
      </c>
      <c r="N293" s="64">
        <f t="shared" si="813"/>
        <v>10000</v>
      </c>
      <c r="O293" s="64">
        <f t="shared" ref="O293:R293" si="816">O294+O295</f>
        <v>0</v>
      </c>
      <c r="P293" s="64">
        <f t="shared" ref="P293" si="817">P294+P295</f>
        <v>10000</v>
      </c>
      <c r="Q293" s="64">
        <f t="shared" si="816"/>
        <v>0</v>
      </c>
      <c r="R293" s="64">
        <f t="shared" si="816"/>
        <v>10000</v>
      </c>
    </row>
    <row r="294" spans="1:18" ht="31.5" hidden="1" outlineLevel="7" x14ac:dyDescent="0.2">
      <c r="A294" s="59" t="s">
        <v>128</v>
      </c>
      <c r="B294" s="59" t="s">
        <v>6</v>
      </c>
      <c r="C294" s="82" t="s">
        <v>7</v>
      </c>
      <c r="D294" s="3">
        <v>4000</v>
      </c>
      <c r="E294" s="3"/>
      <c r="F294" s="3">
        <f t="shared" ref="F294:F295" si="818">SUM(D294:E294)</f>
        <v>4000</v>
      </c>
      <c r="G294" s="3"/>
      <c r="H294" s="3">
        <f t="shared" ref="H294:H295" si="819">SUM(F294:G294)</f>
        <v>4000</v>
      </c>
      <c r="I294" s="69">
        <v>4000</v>
      </c>
      <c r="J294" s="3"/>
      <c r="K294" s="3">
        <f t="shared" ref="K294:K295" si="820">SUM(I294:J294)</f>
        <v>4000</v>
      </c>
      <c r="L294" s="3"/>
      <c r="M294" s="3">
        <f t="shared" ref="M294:M295" si="821">SUM(K294:L294)</f>
        <v>4000</v>
      </c>
      <c r="N294" s="69">
        <v>4000</v>
      </c>
      <c r="O294" s="3"/>
      <c r="P294" s="3">
        <f t="shared" ref="P294:P295" si="822">SUM(N294:O294)</f>
        <v>4000</v>
      </c>
      <c r="Q294" s="3"/>
      <c r="R294" s="3">
        <f t="shared" ref="R294:R295" si="823">SUM(P294:Q294)</f>
        <v>4000</v>
      </c>
    </row>
    <row r="295" spans="1:18" hidden="1" outlineLevel="5" x14ac:dyDescent="0.2">
      <c r="A295" s="59" t="s">
        <v>128</v>
      </c>
      <c r="B295" s="59" t="s">
        <v>14</v>
      </c>
      <c r="C295" s="82" t="s">
        <v>15</v>
      </c>
      <c r="D295" s="3">
        <v>6000</v>
      </c>
      <c r="E295" s="3"/>
      <c r="F295" s="3">
        <f t="shared" si="818"/>
        <v>6000</v>
      </c>
      <c r="G295" s="3"/>
      <c r="H295" s="3">
        <f t="shared" si="819"/>
        <v>6000</v>
      </c>
      <c r="I295" s="3">
        <v>6000</v>
      </c>
      <c r="J295" s="3"/>
      <c r="K295" s="3">
        <f t="shared" si="820"/>
        <v>6000</v>
      </c>
      <c r="L295" s="3"/>
      <c r="M295" s="3">
        <f t="shared" si="821"/>
        <v>6000</v>
      </c>
      <c r="N295" s="3">
        <v>6000</v>
      </c>
      <c r="O295" s="3"/>
      <c r="P295" s="3">
        <f t="shared" si="822"/>
        <v>6000</v>
      </c>
      <c r="Q295" s="3"/>
      <c r="R295" s="3">
        <f t="shared" si="823"/>
        <v>6000</v>
      </c>
    </row>
    <row r="296" spans="1:18" ht="31.5" outlineLevel="5" x14ac:dyDescent="0.2">
      <c r="A296" s="210" t="s">
        <v>729</v>
      </c>
      <c r="B296" s="210"/>
      <c r="C296" s="61" t="s">
        <v>730</v>
      </c>
      <c r="D296" s="3"/>
      <c r="E296" s="3"/>
      <c r="F296" s="3"/>
      <c r="G296" s="64">
        <f t="shared" ref="G296:H296" si="824">G297</f>
        <v>4428.6896699999998</v>
      </c>
      <c r="H296" s="64">
        <f t="shared" si="824"/>
        <v>4428.6896699999998</v>
      </c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pans="1:18" ht="31.5" outlineLevel="5" x14ac:dyDescent="0.2">
      <c r="A297" s="59" t="s">
        <v>729</v>
      </c>
      <c r="B297" s="59" t="s">
        <v>41</v>
      </c>
      <c r="C297" s="82" t="s">
        <v>42</v>
      </c>
      <c r="D297" s="3"/>
      <c r="E297" s="3"/>
      <c r="F297" s="3"/>
      <c r="G297" s="3">
        <f>3431.30832+997.38135</f>
        <v>4428.6896699999998</v>
      </c>
      <c r="H297" s="3">
        <f>SUM(F297:G297)</f>
        <v>4428.6896699999998</v>
      </c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pans="1:18" ht="31.5" outlineLevel="7" x14ac:dyDescent="0.2">
      <c r="A298" s="62" t="s">
        <v>315</v>
      </c>
      <c r="B298" s="63"/>
      <c r="C298" s="2" t="s">
        <v>313</v>
      </c>
      <c r="D298" s="66">
        <f>D299</f>
        <v>3500</v>
      </c>
      <c r="E298" s="66">
        <f t="shared" ref="E298:H298" si="825">E299</f>
        <v>0</v>
      </c>
      <c r="F298" s="66">
        <f t="shared" si="825"/>
        <v>3500</v>
      </c>
      <c r="G298" s="66">
        <f t="shared" si="825"/>
        <v>500</v>
      </c>
      <c r="H298" s="66">
        <f t="shared" si="825"/>
        <v>4000</v>
      </c>
      <c r="I298" s="66">
        <f t="shared" ref="I298:N298" si="826">I299</f>
        <v>3500</v>
      </c>
      <c r="J298" s="66">
        <f t="shared" ref="J298:L298" si="827">J299</f>
        <v>0</v>
      </c>
      <c r="K298" s="66">
        <f t="shared" ref="K298:M298" si="828">K299</f>
        <v>3500</v>
      </c>
      <c r="L298" s="66">
        <f t="shared" si="827"/>
        <v>0</v>
      </c>
      <c r="M298" s="66">
        <f t="shared" si="828"/>
        <v>3500</v>
      </c>
      <c r="N298" s="66">
        <f t="shared" si="826"/>
        <v>3500</v>
      </c>
      <c r="O298" s="66">
        <f t="shared" ref="O298:Q298" si="829">O299</f>
        <v>0</v>
      </c>
      <c r="P298" s="66">
        <f t="shared" ref="P298:R298" si="830">P299</f>
        <v>3500</v>
      </c>
      <c r="Q298" s="66">
        <f t="shared" si="829"/>
        <v>0</v>
      </c>
      <c r="R298" s="66">
        <f t="shared" si="830"/>
        <v>3500</v>
      </c>
    </row>
    <row r="299" spans="1:18" ht="31.5" outlineLevel="4" x14ac:dyDescent="0.2">
      <c r="A299" s="210" t="s">
        <v>316</v>
      </c>
      <c r="B299" s="210"/>
      <c r="C299" s="61" t="s">
        <v>557</v>
      </c>
      <c r="D299" s="64">
        <f>D301</f>
        <v>3500</v>
      </c>
      <c r="E299" s="64">
        <f>E301</f>
        <v>0</v>
      </c>
      <c r="F299" s="64">
        <f>F301+F300</f>
        <v>3500</v>
      </c>
      <c r="G299" s="64">
        <f t="shared" ref="G299:R299" si="831">G301+G300</f>
        <v>500</v>
      </c>
      <c r="H299" s="64">
        <f t="shared" si="831"/>
        <v>4000</v>
      </c>
      <c r="I299" s="64">
        <f t="shared" si="831"/>
        <v>3500</v>
      </c>
      <c r="J299" s="64">
        <f t="shared" si="831"/>
        <v>0</v>
      </c>
      <c r="K299" s="64">
        <f t="shared" si="831"/>
        <v>3500</v>
      </c>
      <c r="L299" s="64">
        <f t="shared" si="831"/>
        <v>0</v>
      </c>
      <c r="M299" s="64">
        <f t="shared" si="831"/>
        <v>3500</v>
      </c>
      <c r="N299" s="64">
        <f t="shared" si="831"/>
        <v>3500</v>
      </c>
      <c r="O299" s="64">
        <f t="shared" si="831"/>
        <v>0</v>
      </c>
      <c r="P299" s="64">
        <f t="shared" si="831"/>
        <v>3500</v>
      </c>
      <c r="Q299" s="64">
        <f t="shared" si="831"/>
        <v>0</v>
      </c>
      <c r="R299" s="64">
        <f t="shared" si="831"/>
        <v>3500</v>
      </c>
    </row>
    <row r="300" spans="1:18" ht="31.5" outlineLevel="4" x14ac:dyDescent="0.2">
      <c r="A300" s="59" t="s">
        <v>316</v>
      </c>
      <c r="B300" s="59" t="s">
        <v>41</v>
      </c>
      <c r="C300" s="82" t="s">
        <v>42</v>
      </c>
      <c r="D300" s="64"/>
      <c r="E300" s="64"/>
      <c r="F300" s="64"/>
      <c r="G300" s="3">
        <f>500</f>
        <v>500</v>
      </c>
      <c r="H300" s="3">
        <f>SUM(F300:G300)</f>
        <v>500</v>
      </c>
      <c r="I300" s="64"/>
      <c r="J300" s="64"/>
      <c r="K300" s="64"/>
      <c r="L300" s="64"/>
      <c r="M300" s="64"/>
      <c r="N300" s="64"/>
      <c r="O300" s="64"/>
      <c r="P300" s="64"/>
      <c r="Q300" s="64"/>
      <c r="R300" s="64"/>
    </row>
    <row r="301" spans="1:18" hidden="1" outlineLevel="4" x14ac:dyDescent="0.2">
      <c r="A301" s="59" t="s">
        <v>316</v>
      </c>
      <c r="B301" s="59" t="s">
        <v>14</v>
      </c>
      <c r="C301" s="82" t="s">
        <v>15</v>
      </c>
      <c r="D301" s="3">
        <v>3500</v>
      </c>
      <c r="E301" s="3"/>
      <c r="F301" s="3">
        <f>SUM(D301:E301)</f>
        <v>3500</v>
      </c>
      <c r="G301" s="3"/>
      <c r="H301" s="3">
        <f>SUM(F301:G301)</f>
        <v>3500</v>
      </c>
      <c r="I301" s="3">
        <v>3500</v>
      </c>
      <c r="J301" s="3"/>
      <c r="K301" s="3">
        <f>SUM(I301:J301)</f>
        <v>3500</v>
      </c>
      <c r="L301" s="3"/>
      <c r="M301" s="3">
        <f>SUM(K301:L301)</f>
        <v>3500</v>
      </c>
      <c r="N301" s="3">
        <v>3500</v>
      </c>
      <c r="O301" s="3"/>
      <c r="P301" s="3">
        <f>SUM(N301:O301)</f>
        <v>3500</v>
      </c>
      <c r="Q301" s="3"/>
      <c r="R301" s="3">
        <f>SUM(P301:Q301)</f>
        <v>3500</v>
      </c>
    </row>
    <row r="302" spans="1:18" ht="31.5" outlineLevel="5" x14ac:dyDescent="0.2">
      <c r="A302" s="62" t="s">
        <v>107</v>
      </c>
      <c r="B302" s="62"/>
      <c r="C302" s="2" t="s">
        <v>662</v>
      </c>
      <c r="D302" s="66">
        <f>D303+D312</f>
        <v>263729.40000000002</v>
      </c>
      <c r="E302" s="66">
        <f t="shared" ref="E302:F302" si="832">E303+E312</f>
        <v>31860.204839999999</v>
      </c>
      <c r="F302" s="66">
        <f t="shared" si="832"/>
        <v>295589.60483999999</v>
      </c>
      <c r="G302" s="66">
        <f t="shared" ref="G302:H302" si="833">G303+G312</f>
        <v>15085.38932</v>
      </c>
      <c r="H302" s="66">
        <f t="shared" si="833"/>
        <v>310674.99416</v>
      </c>
      <c r="I302" s="66">
        <f t="shared" ref="I302:N302" si="834">I303+I312</f>
        <v>222460.6</v>
      </c>
      <c r="J302" s="66">
        <f t="shared" ref="J302:L302" si="835">J303+J312</f>
        <v>-2943.8390199999999</v>
      </c>
      <c r="K302" s="66">
        <f t="shared" ref="K302:M302" si="836">K303+K312</f>
        <v>219516.76098000002</v>
      </c>
      <c r="L302" s="66">
        <f t="shared" si="835"/>
        <v>0</v>
      </c>
      <c r="M302" s="66">
        <f t="shared" si="836"/>
        <v>219516.76098000002</v>
      </c>
      <c r="N302" s="66">
        <f t="shared" si="834"/>
        <v>235084</v>
      </c>
      <c r="O302" s="66">
        <f t="shared" ref="O302:R302" si="837">O303+O312</f>
        <v>0</v>
      </c>
      <c r="P302" s="66">
        <f t="shared" ref="P302" si="838">P303+P312</f>
        <v>235084</v>
      </c>
      <c r="Q302" s="66">
        <f t="shared" si="837"/>
        <v>0</v>
      </c>
      <c r="R302" s="66">
        <f t="shared" si="837"/>
        <v>235084</v>
      </c>
    </row>
    <row r="303" spans="1:18" ht="31.5" outlineLevel="7" x14ac:dyDescent="0.2">
      <c r="A303" s="62" t="s">
        <v>108</v>
      </c>
      <c r="B303" s="62"/>
      <c r="C303" s="2" t="s">
        <v>109</v>
      </c>
      <c r="D303" s="66">
        <f>D304+D306+D308+D310</f>
        <v>152916.4</v>
      </c>
      <c r="E303" s="66">
        <f t="shared" ref="E303:P303" si="839">E304+E306+E308+E310</f>
        <v>31860.204839999999</v>
      </c>
      <c r="F303" s="66">
        <f t="shared" si="839"/>
        <v>184776.60483999999</v>
      </c>
      <c r="G303" s="66">
        <f t="shared" ref="G303:H303" si="840">G304+G306+G308+G310</f>
        <v>88.2</v>
      </c>
      <c r="H303" s="66">
        <f t="shared" si="840"/>
        <v>184864.80484</v>
      </c>
      <c r="I303" s="66">
        <f t="shared" si="839"/>
        <v>142923.5</v>
      </c>
      <c r="J303" s="66">
        <f t="shared" si="839"/>
        <v>0</v>
      </c>
      <c r="K303" s="66">
        <f t="shared" si="839"/>
        <v>142923.5</v>
      </c>
      <c r="L303" s="66">
        <f t="shared" ref="L303:M303" si="841">L304+L306+L308+L310</f>
        <v>0</v>
      </c>
      <c r="M303" s="66">
        <f t="shared" si="841"/>
        <v>142923.5</v>
      </c>
      <c r="N303" s="66">
        <f t="shared" si="839"/>
        <v>152916.4</v>
      </c>
      <c r="O303" s="66">
        <f t="shared" si="839"/>
        <v>0</v>
      </c>
      <c r="P303" s="66">
        <f t="shared" si="839"/>
        <v>152916.4</v>
      </c>
      <c r="Q303" s="66">
        <f t="shared" ref="Q303:R303" si="842">Q304+Q306+Q308+Q310</f>
        <v>0</v>
      </c>
      <c r="R303" s="66">
        <f t="shared" si="842"/>
        <v>152916.4</v>
      </c>
    </row>
    <row r="304" spans="1:18" outlineLevel="7" x14ac:dyDescent="0.2">
      <c r="A304" s="62" t="s">
        <v>598</v>
      </c>
      <c r="B304" s="62"/>
      <c r="C304" s="2" t="s">
        <v>110</v>
      </c>
      <c r="D304" s="66">
        <f>D305</f>
        <v>133500</v>
      </c>
      <c r="E304" s="66">
        <f t="shared" ref="E304:H304" si="843">E305</f>
        <v>0</v>
      </c>
      <c r="F304" s="66">
        <f t="shared" si="843"/>
        <v>133500</v>
      </c>
      <c r="G304" s="66">
        <f t="shared" si="843"/>
        <v>88.2</v>
      </c>
      <c r="H304" s="66">
        <f t="shared" si="843"/>
        <v>133588.20000000001</v>
      </c>
      <c r="I304" s="66">
        <f t="shared" ref="I304:N304" si="844">I305</f>
        <v>123507.1</v>
      </c>
      <c r="J304" s="66">
        <f t="shared" ref="J304:L304" si="845">J305</f>
        <v>0</v>
      </c>
      <c r="K304" s="66">
        <f t="shared" ref="K304:M304" si="846">K305</f>
        <v>123507.1</v>
      </c>
      <c r="L304" s="66">
        <f t="shared" si="845"/>
        <v>0</v>
      </c>
      <c r="M304" s="66">
        <f t="shared" si="846"/>
        <v>123507.1</v>
      </c>
      <c r="N304" s="66">
        <f t="shared" si="844"/>
        <v>133500</v>
      </c>
      <c r="O304" s="66">
        <f t="shared" ref="O304:Q304" si="847">O305</f>
        <v>0</v>
      </c>
      <c r="P304" s="66">
        <f t="shared" ref="P304:R304" si="848">P305</f>
        <v>133500</v>
      </c>
      <c r="Q304" s="66">
        <f t="shared" si="847"/>
        <v>0</v>
      </c>
      <c r="R304" s="66">
        <f t="shared" si="848"/>
        <v>133500</v>
      </c>
    </row>
    <row r="305" spans="1:18" ht="31.5" outlineLevel="7" x14ac:dyDescent="0.2">
      <c r="A305" s="63" t="s">
        <v>598</v>
      </c>
      <c r="B305" s="63" t="s">
        <v>41</v>
      </c>
      <c r="C305" s="80" t="s">
        <v>42</v>
      </c>
      <c r="D305" s="3">
        <v>133500</v>
      </c>
      <c r="E305" s="3"/>
      <c r="F305" s="3">
        <f>SUM(D305:E305)</f>
        <v>133500</v>
      </c>
      <c r="G305" s="3">
        <v>88.2</v>
      </c>
      <c r="H305" s="3">
        <f>SUM(F305:G305)</f>
        <v>133588.20000000001</v>
      </c>
      <c r="I305" s="69">
        <v>123507.1</v>
      </c>
      <c r="J305" s="3"/>
      <c r="K305" s="3">
        <f>SUM(I305:J305)</f>
        <v>123507.1</v>
      </c>
      <c r="L305" s="3"/>
      <c r="M305" s="3">
        <f>SUM(K305:L305)</f>
        <v>123507.1</v>
      </c>
      <c r="N305" s="69">
        <v>133500</v>
      </c>
      <c r="O305" s="3"/>
      <c r="P305" s="3">
        <f>SUM(N305:O305)</f>
        <v>133500</v>
      </c>
      <c r="Q305" s="3"/>
      <c r="R305" s="3">
        <f>SUM(P305:Q305)</f>
        <v>133500</v>
      </c>
    </row>
    <row r="306" spans="1:18" hidden="1" outlineLevel="7" x14ac:dyDescent="0.2">
      <c r="A306" s="62" t="s">
        <v>146</v>
      </c>
      <c r="B306" s="62"/>
      <c r="C306" s="2" t="s">
        <v>147</v>
      </c>
      <c r="D306" s="66">
        <f>D307</f>
        <v>19416.400000000001</v>
      </c>
      <c r="E306" s="66">
        <f t="shared" ref="E306:H306" si="849">E307</f>
        <v>0</v>
      </c>
      <c r="F306" s="66">
        <f t="shared" si="849"/>
        <v>19416.400000000001</v>
      </c>
      <c r="G306" s="66">
        <f t="shared" si="849"/>
        <v>0</v>
      </c>
      <c r="H306" s="66">
        <f t="shared" si="849"/>
        <v>19416.400000000001</v>
      </c>
      <c r="I306" s="66">
        <f t="shared" ref="I306:N306" si="850">I307</f>
        <v>19416.400000000001</v>
      </c>
      <c r="J306" s="66">
        <f t="shared" ref="J306:L306" si="851">J307</f>
        <v>0</v>
      </c>
      <c r="K306" s="66">
        <f t="shared" ref="K306:M306" si="852">K307</f>
        <v>19416.400000000001</v>
      </c>
      <c r="L306" s="66">
        <f t="shared" si="851"/>
        <v>0</v>
      </c>
      <c r="M306" s="66">
        <f t="shared" si="852"/>
        <v>19416.400000000001</v>
      </c>
      <c r="N306" s="66">
        <f t="shared" si="850"/>
        <v>19416.400000000001</v>
      </c>
      <c r="O306" s="66">
        <f t="shared" ref="O306:Q306" si="853">O307</f>
        <v>0</v>
      </c>
      <c r="P306" s="66">
        <f t="shared" ref="P306:R306" si="854">P307</f>
        <v>19416.400000000001</v>
      </c>
      <c r="Q306" s="66">
        <f t="shared" si="853"/>
        <v>0</v>
      </c>
      <c r="R306" s="66">
        <f t="shared" si="854"/>
        <v>19416.400000000001</v>
      </c>
    </row>
    <row r="307" spans="1:18" ht="31.5" hidden="1" outlineLevel="7" x14ac:dyDescent="0.2">
      <c r="A307" s="63" t="s">
        <v>146</v>
      </c>
      <c r="B307" s="63" t="s">
        <v>41</v>
      </c>
      <c r="C307" s="80" t="s">
        <v>42</v>
      </c>
      <c r="D307" s="3">
        <v>19416.400000000001</v>
      </c>
      <c r="E307" s="3"/>
      <c r="F307" s="3">
        <f>SUM(D307:E307)</f>
        <v>19416.400000000001</v>
      </c>
      <c r="G307" s="3"/>
      <c r="H307" s="3">
        <f>SUM(F307:G307)</f>
        <v>19416.400000000001</v>
      </c>
      <c r="I307" s="69">
        <v>19416.400000000001</v>
      </c>
      <c r="J307" s="3"/>
      <c r="K307" s="3">
        <f>SUM(I307:J307)</f>
        <v>19416.400000000001</v>
      </c>
      <c r="L307" s="3"/>
      <c r="M307" s="3">
        <f>SUM(K307:L307)</f>
        <v>19416.400000000001</v>
      </c>
      <c r="N307" s="69">
        <v>19416.400000000001</v>
      </c>
      <c r="O307" s="3"/>
      <c r="P307" s="3">
        <f>SUM(N307:O307)</f>
        <v>19416.400000000001</v>
      </c>
      <c r="Q307" s="3"/>
      <c r="R307" s="3">
        <f>SUM(P307:Q307)</f>
        <v>19416.400000000001</v>
      </c>
    </row>
    <row r="308" spans="1:18" ht="33" hidden="1" customHeight="1" outlineLevel="7" x14ac:dyDescent="0.25">
      <c r="A308" s="210" t="s">
        <v>618</v>
      </c>
      <c r="B308" s="210"/>
      <c r="C308" s="83" t="s">
        <v>627</v>
      </c>
      <c r="D308" s="3"/>
      <c r="E308" s="64">
        <f t="shared" ref="E308:Q308" si="855">E309</f>
        <v>7965.0512199999994</v>
      </c>
      <c r="F308" s="64">
        <f t="shared" si="855"/>
        <v>7965.0512199999994</v>
      </c>
      <c r="G308" s="64">
        <f t="shared" si="855"/>
        <v>0</v>
      </c>
      <c r="H308" s="64">
        <f t="shared" si="855"/>
        <v>7965.0512199999994</v>
      </c>
      <c r="I308" s="64">
        <f t="shared" si="855"/>
        <v>0</v>
      </c>
      <c r="J308" s="64">
        <f t="shared" si="855"/>
        <v>0</v>
      </c>
      <c r="K308" s="64"/>
      <c r="L308" s="64">
        <f t="shared" si="855"/>
        <v>0</v>
      </c>
      <c r="M308" s="64"/>
      <c r="N308" s="64">
        <f t="shared" si="855"/>
        <v>0</v>
      </c>
      <c r="O308" s="64">
        <f t="shared" si="855"/>
        <v>0</v>
      </c>
      <c r="P308" s="64"/>
      <c r="Q308" s="64">
        <f t="shared" si="855"/>
        <v>0</v>
      </c>
      <c r="R308" s="64"/>
    </row>
    <row r="309" spans="1:18" ht="31.5" hidden="1" outlineLevel="7" x14ac:dyDescent="0.25">
      <c r="A309" s="59" t="s">
        <v>618</v>
      </c>
      <c r="B309" s="59" t="s">
        <v>41</v>
      </c>
      <c r="C309" s="84" t="s">
        <v>42</v>
      </c>
      <c r="D309" s="3"/>
      <c r="E309" s="85">
        <f>4256.875+3708.17622</f>
        <v>7965.0512199999994</v>
      </c>
      <c r="F309" s="85">
        <f>SUM(D309:E309)</f>
        <v>7965.0512199999994</v>
      </c>
      <c r="G309" s="85"/>
      <c r="H309" s="85">
        <f>SUM(F309:G309)</f>
        <v>7965.0512199999994</v>
      </c>
      <c r="I309" s="69"/>
      <c r="J309" s="3"/>
      <c r="K309" s="3"/>
      <c r="L309" s="3"/>
      <c r="M309" s="3"/>
      <c r="N309" s="69"/>
      <c r="O309" s="3"/>
      <c r="P309" s="3"/>
      <c r="Q309" s="3"/>
      <c r="R309" s="3"/>
    </row>
    <row r="310" spans="1:18" ht="33" hidden="1" customHeight="1" outlineLevel="7" x14ac:dyDescent="0.25">
      <c r="A310" s="210" t="s">
        <v>618</v>
      </c>
      <c r="B310" s="210"/>
      <c r="C310" s="83" t="s">
        <v>626</v>
      </c>
      <c r="D310" s="3"/>
      <c r="E310" s="64">
        <f t="shared" ref="E310:Q310" si="856">E311</f>
        <v>23895.153620000001</v>
      </c>
      <c r="F310" s="64">
        <f t="shared" si="856"/>
        <v>23895.153620000001</v>
      </c>
      <c r="G310" s="64">
        <f t="shared" si="856"/>
        <v>0</v>
      </c>
      <c r="H310" s="64">
        <f t="shared" si="856"/>
        <v>23895.153620000001</v>
      </c>
      <c r="I310" s="64">
        <f t="shared" si="856"/>
        <v>0</v>
      </c>
      <c r="J310" s="64">
        <f t="shared" si="856"/>
        <v>0</v>
      </c>
      <c r="K310" s="64"/>
      <c r="L310" s="64">
        <f t="shared" si="856"/>
        <v>0</v>
      </c>
      <c r="M310" s="64"/>
      <c r="N310" s="64">
        <f t="shared" si="856"/>
        <v>0</v>
      </c>
      <c r="O310" s="64">
        <f t="shared" si="856"/>
        <v>0</v>
      </c>
      <c r="P310" s="64"/>
      <c r="Q310" s="64">
        <f t="shared" si="856"/>
        <v>0</v>
      </c>
      <c r="R310" s="64"/>
    </row>
    <row r="311" spans="1:18" ht="31.5" hidden="1" outlineLevel="7" x14ac:dyDescent="0.25">
      <c r="A311" s="59" t="s">
        <v>618</v>
      </c>
      <c r="B311" s="59" t="s">
        <v>41</v>
      </c>
      <c r="C311" s="84" t="s">
        <v>42</v>
      </c>
      <c r="D311" s="3"/>
      <c r="E311" s="85">
        <f>12770.62498+11124.52864</f>
        <v>23895.153620000001</v>
      </c>
      <c r="F311" s="85">
        <f>SUM(D311:E311)</f>
        <v>23895.153620000001</v>
      </c>
      <c r="G311" s="85"/>
      <c r="H311" s="85">
        <f>SUM(F311:G311)</f>
        <v>23895.153620000001</v>
      </c>
      <c r="I311" s="69"/>
      <c r="J311" s="3"/>
      <c r="K311" s="3"/>
      <c r="L311" s="3"/>
      <c r="M311" s="3"/>
      <c r="N311" s="69"/>
      <c r="O311" s="3"/>
      <c r="P311" s="3"/>
      <c r="Q311" s="3"/>
      <c r="R311" s="3"/>
    </row>
    <row r="312" spans="1:18" ht="35.25" customHeight="1" outlineLevel="4" collapsed="1" x14ac:dyDescent="0.2">
      <c r="A312" s="62" t="s">
        <v>599</v>
      </c>
      <c r="B312" s="62"/>
      <c r="C312" s="2" t="s">
        <v>558</v>
      </c>
      <c r="D312" s="66">
        <f>D315+D318+D313</f>
        <v>110813</v>
      </c>
      <c r="E312" s="66">
        <f t="shared" ref="E312:F312" si="857">E315+E318+E313</f>
        <v>0</v>
      </c>
      <c r="F312" s="66">
        <f t="shared" si="857"/>
        <v>110813</v>
      </c>
      <c r="G312" s="66">
        <f t="shared" ref="G312:H312" si="858">G315+G318+G313</f>
        <v>14997.189319999999</v>
      </c>
      <c r="H312" s="66">
        <f t="shared" si="858"/>
        <v>125810.18931999999</v>
      </c>
      <c r="I312" s="66">
        <f>I315+I318+I313</f>
        <v>79537.100000000006</v>
      </c>
      <c r="J312" s="66">
        <f t="shared" ref="J312:L312" si="859">J315+J318+J313</f>
        <v>-2943.8390199999999</v>
      </c>
      <c r="K312" s="66">
        <f t="shared" ref="K312:M312" si="860">K315+K318+K313</f>
        <v>76593.260980000006</v>
      </c>
      <c r="L312" s="66">
        <f t="shared" si="859"/>
        <v>0</v>
      </c>
      <c r="M312" s="66">
        <f t="shared" si="860"/>
        <v>76593.260980000006</v>
      </c>
      <c r="N312" s="66">
        <f>N315+N318+N313</f>
        <v>82167.600000000006</v>
      </c>
      <c r="O312" s="66">
        <f t="shared" ref="O312:Q312" si="861">O315+O318+O313</f>
        <v>0</v>
      </c>
      <c r="P312" s="66">
        <f t="shared" ref="P312:R312" si="862">P315+P318+P313</f>
        <v>82167.600000000006</v>
      </c>
      <c r="Q312" s="66">
        <f t="shared" si="861"/>
        <v>0</v>
      </c>
      <c r="R312" s="66">
        <f t="shared" si="862"/>
        <v>82167.600000000006</v>
      </c>
    </row>
    <row r="313" spans="1:18" ht="47.25" outlineLevel="5" x14ac:dyDescent="0.25">
      <c r="A313" s="62" t="s">
        <v>600</v>
      </c>
      <c r="B313" s="62"/>
      <c r="C313" s="83" t="s">
        <v>696</v>
      </c>
      <c r="D313" s="66">
        <f>D314</f>
        <v>4958.1000000000004</v>
      </c>
      <c r="E313" s="66">
        <f t="shared" ref="E313:H313" si="863">E314</f>
        <v>0</v>
      </c>
      <c r="F313" s="66">
        <f t="shared" si="863"/>
        <v>4958.1000000000004</v>
      </c>
      <c r="G313" s="66">
        <f t="shared" si="863"/>
        <v>1997.18932</v>
      </c>
      <c r="H313" s="66">
        <f t="shared" si="863"/>
        <v>6955.2893199999999</v>
      </c>
      <c r="I313" s="66">
        <f t="shared" ref="I313:N313" si="864">I314</f>
        <v>5534.2</v>
      </c>
      <c r="J313" s="66">
        <f t="shared" ref="J313:L313" si="865">J314</f>
        <v>-2943.8390199999999</v>
      </c>
      <c r="K313" s="66">
        <f t="shared" ref="K313:M313" si="866">K314</f>
        <v>2590.3609799999999</v>
      </c>
      <c r="L313" s="66">
        <f t="shared" si="865"/>
        <v>0</v>
      </c>
      <c r="M313" s="66">
        <f t="shared" si="866"/>
        <v>2590.3609799999999</v>
      </c>
      <c r="N313" s="66">
        <f t="shared" si="864"/>
        <v>8164.7000000000007</v>
      </c>
      <c r="O313" s="66">
        <f t="shared" ref="O313:Q313" si="867">O314</f>
        <v>0</v>
      </c>
      <c r="P313" s="66">
        <f t="shared" ref="P313:R313" si="868">P314</f>
        <v>8164.7000000000007</v>
      </c>
      <c r="Q313" s="66">
        <f t="shared" si="867"/>
        <v>0</v>
      </c>
      <c r="R313" s="66">
        <f t="shared" si="868"/>
        <v>8164.7000000000007</v>
      </c>
    </row>
    <row r="314" spans="1:18" ht="29.25" customHeight="1" outlineLevel="7" x14ac:dyDescent="0.2">
      <c r="A314" s="63" t="s">
        <v>600</v>
      </c>
      <c r="B314" s="63" t="s">
        <v>41</v>
      </c>
      <c r="C314" s="80" t="s">
        <v>42</v>
      </c>
      <c r="D314" s="3">
        <v>4958.1000000000004</v>
      </c>
      <c r="E314" s="3"/>
      <c r="F314" s="3">
        <f>SUM(D314:E314)</f>
        <v>4958.1000000000004</v>
      </c>
      <c r="G314" s="3">
        <v>1997.18932</v>
      </c>
      <c r="H314" s="3">
        <f>SUM(F314:G314)</f>
        <v>6955.2893199999999</v>
      </c>
      <c r="I314" s="69">
        <v>5534.2</v>
      </c>
      <c r="J314" s="3">
        <v>-2943.8390199999999</v>
      </c>
      <c r="K314" s="3">
        <f>SUM(I314:J314)</f>
        <v>2590.3609799999999</v>
      </c>
      <c r="L314" s="3"/>
      <c r="M314" s="3">
        <f>SUM(K314:L314)</f>
        <v>2590.3609799999999</v>
      </c>
      <c r="N314" s="69">
        <v>8164.7000000000007</v>
      </c>
      <c r="O314" s="3"/>
      <c r="P314" s="3">
        <f>SUM(N314:O314)</f>
        <v>8164.7000000000007</v>
      </c>
      <c r="Q314" s="3"/>
      <c r="R314" s="3">
        <f>SUM(P314:Q314)</f>
        <v>8164.7000000000007</v>
      </c>
    </row>
    <row r="315" spans="1:18" ht="63" outlineLevel="5" x14ac:dyDescent="0.2">
      <c r="A315" s="210" t="s">
        <v>566</v>
      </c>
      <c r="B315" s="210"/>
      <c r="C315" s="61" t="s">
        <v>308</v>
      </c>
      <c r="D315" s="64">
        <f>D316+D317</f>
        <v>39412.699999999997</v>
      </c>
      <c r="E315" s="64">
        <f t="shared" ref="E315:F315" si="869">E316+E317</f>
        <v>0</v>
      </c>
      <c r="F315" s="64">
        <f t="shared" si="869"/>
        <v>39412.699999999997</v>
      </c>
      <c r="G315" s="64">
        <f t="shared" ref="G315:H315" si="870">G316+G317</f>
        <v>13000</v>
      </c>
      <c r="H315" s="64">
        <f t="shared" si="870"/>
        <v>52412.7</v>
      </c>
      <c r="I315" s="64">
        <f t="shared" ref="I315:N315" si="871">I316+I317</f>
        <v>7400.3</v>
      </c>
      <c r="J315" s="64">
        <f t="shared" ref="J315:L315" si="872">J316+J317</f>
        <v>0</v>
      </c>
      <c r="K315" s="64">
        <f t="shared" ref="K315:M315" si="873">K316+K317</f>
        <v>7400.3</v>
      </c>
      <c r="L315" s="64">
        <f t="shared" si="872"/>
        <v>0</v>
      </c>
      <c r="M315" s="64">
        <f t="shared" si="873"/>
        <v>7400.3</v>
      </c>
      <c r="N315" s="64">
        <f t="shared" si="871"/>
        <v>7400.3</v>
      </c>
      <c r="O315" s="64">
        <f t="shared" ref="O315:R315" si="874">O316+O317</f>
        <v>0</v>
      </c>
      <c r="P315" s="64">
        <f t="shared" ref="P315" si="875">P316+P317</f>
        <v>7400.3</v>
      </c>
      <c r="Q315" s="64">
        <f t="shared" si="874"/>
        <v>0</v>
      </c>
      <c r="R315" s="64">
        <f t="shared" si="874"/>
        <v>7400.3</v>
      </c>
    </row>
    <row r="316" spans="1:18" ht="31.5" hidden="1" outlineLevel="5" x14ac:dyDescent="0.2">
      <c r="A316" s="59" t="s">
        <v>566</v>
      </c>
      <c r="B316" s="63" t="s">
        <v>76</v>
      </c>
      <c r="C316" s="80" t="s">
        <v>77</v>
      </c>
      <c r="D316" s="3">
        <v>32030.199999999997</v>
      </c>
      <c r="E316" s="3"/>
      <c r="F316" s="3">
        <f t="shared" ref="F316:F317" si="876">SUM(D316:E316)</f>
        <v>32030.199999999997</v>
      </c>
      <c r="G316" s="3"/>
      <c r="H316" s="3">
        <f t="shared" ref="H316:H317" si="877">SUM(F316:G316)</f>
        <v>32030.199999999997</v>
      </c>
      <c r="I316" s="69"/>
      <c r="J316" s="3"/>
      <c r="K316" s="3"/>
      <c r="L316" s="3"/>
      <c r="M316" s="3"/>
      <c r="N316" s="69"/>
      <c r="O316" s="3"/>
      <c r="P316" s="3"/>
      <c r="Q316" s="3"/>
      <c r="R316" s="3"/>
    </row>
    <row r="317" spans="1:18" ht="31.5" outlineLevel="7" x14ac:dyDescent="0.2">
      <c r="A317" s="59" t="s">
        <v>566</v>
      </c>
      <c r="B317" s="59" t="s">
        <v>41</v>
      </c>
      <c r="C317" s="82" t="s">
        <v>42</v>
      </c>
      <c r="D317" s="3">
        <v>7382.5</v>
      </c>
      <c r="E317" s="3"/>
      <c r="F317" s="3">
        <f t="shared" si="876"/>
        <v>7382.5</v>
      </c>
      <c r="G317" s="3">
        <v>13000</v>
      </c>
      <c r="H317" s="3">
        <f t="shared" si="877"/>
        <v>20382.5</v>
      </c>
      <c r="I317" s="69">
        <v>7400.3</v>
      </c>
      <c r="J317" s="3"/>
      <c r="K317" s="3">
        <f t="shared" ref="K317" si="878">SUM(I317:J317)</f>
        <v>7400.3</v>
      </c>
      <c r="L317" s="3"/>
      <c r="M317" s="3">
        <f t="shared" ref="M317" si="879">SUM(K317:L317)</f>
        <v>7400.3</v>
      </c>
      <c r="N317" s="69">
        <v>7400.3</v>
      </c>
      <c r="O317" s="3"/>
      <c r="P317" s="3">
        <f t="shared" ref="P317" si="880">SUM(N317:O317)</f>
        <v>7400.3</v>
      </c>
      <c r="Q317" s="3"/>
      <c r="R317" s="3">
        <f t="shared" ref="R317" si="881">SUM(P317:Q317)</f>
        <v>7400.3</v>
      </c>
    </row>
    <row r="318" spans="1:18" s="10" customFormat="1" ht="63" hidden="1" outlineLevel="7" x14ac:dyDescent="0.2">
      <c r="A318" s="210" t="s">
        <v>566</v>
      </c>
      <c r="B318" s="210"/>
      <c r="C318" s="61" t="s">
        <v>519</v>
      </c>
      <c r="D318" s="64">
        <f>D319</f>
        <v>66442.2</v>
      </c>
      <c r="E318" s="64">
        <f t="shared" ref="E318:H318" si="882">E319</f>
        <v>0</v>
      </c>
      <c r="F318" s="64">
        <f t="shared" si="882"/>
        <v>66442.2</v>
      </c>
      <c r="G318" s="64">
        <f t="shared" si="882"/>
        <v>0</v>
      </c>
      <c r="H318" s="64">
        <f t="shared" si="882"/>
        <v>66442.2</v>
      </c>
      <c r="I318" s="64">
        <f t="shared" ref="I318:N318" si="883">I319</f>
        <v>66602.600000000006</v>
      </c>
      <c r="J318" s="64">
        <f t="shared" ref="J318:L318" si="884">J319</f>
        <v>0</v>
      </c>
      <c r="K318" s="64">
        <f t="shared" ref="K318:M318" si="885">K319</f>
        <v>66602.600000000006</v>
      </c>
      <c r="L318" s="64">
        <f t="shared" si="884"/>
        <v>0</v>
      </c>
      <c r="M318" s="64">
        <f t="shared" si="885"/>
        <v>66602.600000000006</v>
      </c>
      <c r="N318" s="64">
        <f t="shared" si="883"/>
        <v>66602.600000000006</v>
      </c>
      <c r="O318" s="64">
        <f t="shared" ref="O318:Q318" si="886">O319</f>
        <v>0</v>
      </c>
      <c r="P318" s="64">
        <f t="shared" ref="P318:R318" si="887">P319</f>
        <v>66602.600000000006</v>
      </c>
      <c r="Q318" s="64">
        <f t="shared" si="886"/>
        <v>0</v>
      </c>
      <c r="R318" s="64">
        <f t="shared" si="887"/>
        <v>66602.600000000006</v>
      </c>
    </row>
    <row r="319" spans="1:18" ht="33.75" hidden="1" customHeight="1" outlineLevel="7" x14ac:dyDescent="0.2">
      <c r="A319" s="59" t="s">
        <v>566</v>
      </c>
      <c r="B319" s="59" t="s">
        <v>41</v>
      </c>
      <c r="C319" s="82" t="s">
        <v>42</v>
      </c>
      <c r="D319" s="3">
        <v>66442.2</v>
      </c>
      <c r="E319" s="3"/>
      <c r="F319" s="3">
        <f>SUM(D319:E319)</f>
        <v>66442.2</v>
      </c>
      <c r="G319" s="3"/>
      <c r="H319" s="3">
        <f>SUM(F319:G319)</f>
        <v>66442.2</v>
      </c>
      <c r="I319" s="69">
        <v>66602.600000000006</v>
      </c>
      <c r="J319" s="3"/>
      <c r="K319" s="3">
        <f>SUM(I319:J319)</f>
        <v>66602.600000000006</v>
      </c>
      <c r="L319" s="3"/>
      <c r="M319" s="3">
        <f>SUM(K319:L319)</f>
        <v>66602.600000000006</v>
      </c>
      <c r="N319" s="69">
        <v>66602.600000000006</v>
      </c>
      <c r="O319" s="3"/>
      <c r="P319" s="3">
        <f>SUM(N319:O319)</f>
        <v>66602.600000000006</v>
      </c>
      <c r="Q319" s="3"/>
      <c r="R319" s="3">
        <f>SUM(P319:Q319)</f>
        <v>66602.600000000006</v>
      </c>
    </row>
    <row r="320" spans="1:18" ht="33.75" customHeight="1" outlineLevel="7" x14ac:dyDescent="0.2">
      <c r="A320" s="62" t="s">
        <v>118</v>
      </c>
      <c r="B320" s="62"/>
      <c r="C320" s="2" t="s">
        <v>663</v>
      </c>
      <c r="D320" s="66">
        <f>D321</f>
        <v>131346.9</v>
      </c>
      <c r="E320" s="66">
        <f t="shared" ref="E320:H320" si="888">E321</f>
        <v>-8.3299999999999999E-2</v>
      </c>
      <c r="F320" s="66">
        <f t="shared" si="888"/>
        <v>131346.8167</v>
      </c>
      <c r="G320" s="66">
        <f t="shared" si="888"/>
        <v>7487.0598900000005</v>
      </c>
      <c r="H320" s="66">
        <f t="shared" si="888"/>
        <v>138833.87659</v>
      </c>
      <c r="I320" s="66">
        <f t="shared" ref="I320:N320" si="889">I321</f>
        <v>111205</v>
      </c>
      <c r="J320" s="66">
        <f t="shared" ref="J320:L320" si="890">J321</f>
        <v>2943.8390199999999</v>
      </c>
      <c r="K320" s="66">
        <f t="shared" ref="K320:M320" si="891">K321</f>
        <v>114148.83902</v>
      </c>
      <c r="L320" s="66">
        <f t="shared" si="890"/>
        <v>0</v>
      </c>
      <c r="M320" s="66">
        <f t="shared" si="891"/>
        <v>114148.83902</v>
      </c>
      <c r="N320" s="66">
        <f t="shared" si="889"/>
        <v>111205</v>
      </c>
      <c r="O320" s="66">
        <f t="shared" ref="O320:Q320" si="892">O321</f>
        <v>1357.1159500000001</v>
      </c>
      <c r="P320" s="66">
        <f t="shared" ref="P320:R320" si="893">P321</f>
        <v>112562.11595000001</v>
      </c>
      <c r="Q320" s="66">
        <f t="shared" si="892"/>
        <v>0</v>
      </c>
      <c r="R320" s="66">
        <f t="shared" si="893"/>
        <v>112562.11595000001</v>
      </c>
    </row>
    <row r="321" spans="1:19" outlineLevel="7" x14ac:dyDescent="0.2">
      <c r="A321" s="62" t="s">
        <v>119</v>
      </c>
      <c r="B321" s="62"/>
      <c r="C321" s="2" t="s">
        <v>120</v>
      </c>
      <c r="D321" s="66">
        <f>D322+D326+D329+D333+D335+D337</f>
        <v>131346.9</v>
      </c>
      <c r="E321" s="66">
        <f t="shared" ref="E321:F321" si="894">E322+E326+E329+E333+E335+E337</f>
        <v>-8.3299999999999999E-2</v>
      </c>
      <c r="F321" s="66">
        <f t="shared" si="894"/>
        <v>131346.8167</v>
      </c>
      <c r="G321" s="66">
        <f t="shared" ref="G321:H321" si="895">G322+G326+G329+G333+G335+G337</f>
        <v>7487.0598900000005</v>
      </c>
      <c r="H321" s="66">
        <f t="shared" si="895"/>
        <v>138833.87659</v>
      </c>
      <c r="I321" s="66">
        <f>I322+I326+I329+I333+I335+I337</f>
        <v>111205</v>
      </c>
      <c r="J321" s="66">
        <f t="shared" ref="J321:L321" si="896">J322+J326+J329+J333+J335+J337</f>
        <v>2943.8390199999999</v>
      </c>
      <c r="K321" s="66">
        <f t="shared" ref="K321:M321" si="897">K322+K326+K329+K333+K335+K337</f>
        <v>114148.83902</v>
      </c>
      <c r="L321" s="66">
        <f t="shared" si="896"/>
        <v>0</v>
      </c>
      <c r="M321" s="66">
        <f t="shared" si="897"/>
        <v>114148.83902</v>
      </c>
      <c r="N321" s="66">
        <f>N322+N326+N329+N333+N335+N337</f>
        <v>111205</v>
      </c>
      <c r="O321" s="66">
        <f t="shared" ref="O321:Q321" si="898">O322+O326+O329+O333+O335+O337</f>
        <v>1357.1159500000001</v>
      </c>
      <c r="P321" s="66">
        <f t="shared" ref="P321:R321" si="899">P322+P326+P329+P333+P335+P337</f>
        <v>112562.11595000001</v>
      </c>
      <c r="Q321" s="66">
        <f t="shared" si="898"/>
        <v>0</v>
      </c>
      <c r="R321" s="66">
        <f t="shared" si="899"/>
        <v>112562.11595000001</v>
      </c>
    </row>
    <row r="322" spans="1:19" ht="31.5" hidden="1" outlineLevel="7" x14ac:dyDescent="0.2">
      <c r="A322" s="62" t="s">
        <v>121</v>
      </c>
      <c r="B322" s="62"/>
      <c r="C322" s="2" t="s">
        <v>122</v>
      </c>
      <c r="D322" s="66">
        <f>D323+D325+D324</f>
        <v>8687.1</v>
      </c>
      <c r="E322" s="66">
        <f t="shared" ref="E322:F322" si="900">E323+E325+E324</f>
        <v>0</v>
      </c>
      <c r="F322" s="66">
        <f t="shared" si="900"/>
        <v>8687.1</v>
      </c>
      <c r="G322" s="66">
        <f t="shared" ref="G322:H322" si="901">G323+G325+G324</f>
        <v>0</v>
      </c>
      <c r="H322" s="66">
        <f t="shared" si="901"/>
        <v>8687.1</v>
      </c>
      <c r="I322" s="66">
        <f t="shared" ref="I322:N322" si="902">I323+I325+I324</f>
        <v>8387.1</v>
      </c>
      <c r="J322" s="66">
        <f t="shared" ref="J322:L322" si="903">J323+J325+J324</f>
        <v>0</v>
      </c>
      <c r="K322" s="66">
        <f t="shared" ref="K322:M322" si="904">K323+K325+K324</f>
        <v>8387.1</v>
      </c>
      <c r="L322" s="66">
        <f t="shared" si="903"/>
        <v>0</v>
      </c>
      <c r="M322" s="66">
        <f t="shared" si="904"/>
        <v>8387.1</v>
      </c>
      <c r="N322" s="66">
        <f t="shared" si="902"/>
        <v>8387.1</v>
      </c>
      <c r="O322" s="66">
        <f t="shared" ref="O322:R322" si="905">O323+O325+O324</f>
        <v>0</v>
      </c>
      <c r="P322" s="66">
        <f t="shared" ref="P322" si="906">P323+P325+P324</f>
        <v>8387.1</v>
      </c>
      <c r="Q322" s="66">
        <f t="shared" si="905"/>
        <v>0</v>
      </c>
      <c r="R322" s="66">
        <f t="shared" si="905"/>
        <v>8387.1</v>
      </c>
    </row>
    <row r="323" spans="1:19" ht="31.5" hidden="1" outlineLevel="7" x14ac:dyDescent="0.2">
      <c r="A323" s="63" t="s">
        <v>121</v>
      </c>
      <c r="B323" s="63" t="s">
        <v>6</v>
      </c>
      <c r="C323" s="80" t="s">
        <v>7</v>
      </c>
      <c r="D323" s="3">
        <v>5300</v>
      </c>
      <c r="E323" s="3"/>
      <c r="F323" s="3">
        <f t="shared" ref="F323:F325" si="907">SUM(D323:E323)</f>
        <v>5300</v>
      </c>
      <c r="G323" s="3"/>
      <c r="H323" s="3">
        <f t="shared" ref="H323:H325" si="908">SUM(F323:G323)</f>
        <v>5300</v>
      </c>
      <c r="I323" s="69">
        <v>5000</v>
      </c>
      <c r="J323" s="3"/>
      <c r="K323" s="3">
        <f t="shared" ref="K323:K325" si="909">SUM(I323:J323)</f>
        <v>5000</v>
      </c>
      <c r="L323" s="3"/>
      <c r="M323" s="3">
        <f t="shared" ref="M323:M325" si="910">SUM(K323:L323)</f>
        <v>5000</v>
      </c>
      <c r="N323" s="69">
        <v>5000</v>
      </c>
      <c r="O323" s="3"/>
      <c r="P323" s="3">
        <f t="shared" ref="P323:P325" si="911">SUM(N323:O323)</f>
        <v>5000</v>
      </c>
      <c r="Q323" s="3"/>
      <c r="R323" s="3">
        <f t="shared" ref="R323:R325" si="912">SUM(P323:Q323)</f>
        <v>5000</v>
      </c>
    </row>
    <row r="324" spans="1:19" ht="31.5" hidden="1" outlineLevel="7" x14ac:dyDescent="0.2">
      <c r="A324" s="63" t="s">
        <v>121</v>
      </c>
      <c r="B324" s="63" t="s">
        <v>41</v>
      </c>
      <c r="C324" s="80" t="s">
        <v>42</v>
      </c>
      <c r="D324" s="3">
        <v>500</v>
      </c>
      <c r="E324" s="3"/>
      <c r="F324" s="3">
        <f t="shared" si="907"/>
        <v>500</v>
      </c>
      <c r="G324" s="3"/>
      <c r="H324" s="3">
        <f t="shared" si="908"/>
        <v>500</v>
      </c>
      <c r="I324" s="69">
        <v>500</v>
      </c>
      <c r="J324" s="3"/>
      <c r="K324" s="3">
        <f t="shared" si="909"/>
        <v>500</v>
      </c>
      <c r="L324" s="3"/>
      <c r="M324" s="3">
        <f t="shared" si="910"/>
        <v>500</v>
      </c>
      <c r="N324" s="69">
        <v>500</v>
      </c>
      <c r="O324" s="3"/>
      <c r="P324" s="3">
        <f t="shared" si="911"/>
        <v>500</v>
      </c>
      <c r="Q324" s="3"/>
      <c r="R324" s="3">
        <f t="shared" si="912"/>
        <v>500</v>
      </c>
    </row>
    <row r="325" spans="1:19" outlineLevel="7" x14ac:dyDescent="0.2">
      <c r="A325" s="63" t="s">
        <v>121</v>
      </c>
      <c r="B325" s="63" t="s">
        <v>14</v>
      </c>
      <c r="C325" s="80" t="s">
        <v>15</v>
      </c>
      <c r="D325" s="3">
        <v>2887.1</v>
      </c>
      <c r="E325" s="3"/>
      <c r="F325" s="3">
        <f t="shared" si="907"/>
        <v>2887.1</v>
      </c>
      <c r="G325" s="3"/>
      <c r="H325" s="3">
        <f t="shared" si="908"/>
        <v>2887.1</v>
      </c>
      <c r="I325" s="3">
        <v>2887.1</v>
      </c>
      <c r="J325" s="3"/>
      <c r="K325" s="3">
        <f t="shared" si="909"/>
        <v>2887.1</v>
      </c>
      <c r="L325" s="3"/>
      <c r="M325" s="3">
        <f t="shared" si="910"/>
        <v>2887.1</v>
      </c>
      <c r="N325" s="3">
        <v>2887.1</v>
      </c>
      <c r="O325" s="3"/>
      <c r="P325" s="3">
        <f t="shared" si="911"/>
        <v>2887.1</v>
      </c>
      <c r="Q325" s="3"/>
      <c r="R325" s="3">
        <f t="shared" si="912"/>
        <v>2887.1</v>
      </c>
    </row>
    <row r="326" spans="1:19" ht="21" customHeight="1" outlineLevel="7" x14ac:dyDescent="0.2">
      <c r="A326" s="62" t="s">
        <v>123</v>
      </c>
      <c r="B326" s="62"/>
      <c r="C326" s="2" t="s">
        <v>320</v>
      </c>
      <c r="D326" s="66">
        <f>D327+D328</f>
        <v>23383.8</v>
      </c>
      <c r="E326" s="66">
        <f t="shared" ref="E326:F326" si="913">E327+E328</f>
        <v>0</v>
      </c>
      <c r="F326" s="66">
        <f t="shared" si="913"/>
        <v>23383.8</v>
      </c>
      <c r="G326" s="66">
        <f t="shared" ref="G326:H326" si="914">G327+G328</f>
        <v>7472.0598900000005</v>
      </c>
      <c r="H326" s="66">
        <f t="shared" si="914"/>
        <v>30855.85989</v>
      </c>
      <c r="I326" s="66">
        <f t="shared" ref="I326:N326" si="915">I327+I328</f>
        <v>23194.1</v>
      </c>
      <c r="J326" s="66">
        <f t="shared" ref="J326:L326" si="916">J327+J328</f>
        <v>0</v>
      </c>
      <c r="K326" s="66">
        <f t="shared" ref="K326:M326" si="917">K327+K328</f>
        <v>23194.1</v>
      </c>
      <c r="L326" s="66">
        <f t="shared" si="916"/>
        <v>0</v>
      </c>
      <c r="M326" s="66">
        <f t="shared" si="917"/>
        <v>23194.1</v>
      </c>
      <c r="N326" s="66">
        <f t="shared" si="915"/>
        <v>23194.1</v>
      </c>
      <c r="O326" s="66">
        <f t="shared" ref="O326:R326" si="918">O327+O328</f>
        <v>0</v>
      </c>
      <c r="P326" s="66">
        <f t="shared" ref="P326" si="919">P327+P328</f>
        <v>23194.1</v>
      </c>
      <c r="Q326" s="66">
        <f t="shared" si="918"/>
        <v>0</v>
      </c>
      <c r="R326" s="66">
        <f t="shared" si="918"/>
        <v>23194.1</v>
      </c>
    </row>
    <row r="327" spans="1:19" ht="31.5" outlineLevel="7" x14ac:dyDescent="0.2">
      <c r="A327" s="63" t="s">
        <v>123</v>
      </c>
      <c r="B327" s="63" t="s">
        <v>6</v>
      </c>
      <c r="C327" s="80" t="s">
        <v>7</v>
      </c>
      <c r="D327" s="3">
        <f>1500+11483.8</f>
        <v>12983.8</v>
      </c>
      <c r="E327" s="3"/>
      <c r="F327" s="3">
        <f t="shared" ref="F327:F328" si="920">SUM(D327:E327)</f>
        <v>12983.8</v>
      </c>
      <c r="G327" s="3">
        <v>433.86896999999999</v>
      </c>
      <c r="H327" s="3">
        <f t="shared" ref="H327:H328" si="921">SUM(F327:G327)</f>
        <v>13417.668969999999</v>
      </c>
      <c r="I327" s="69">
        <f>1550+11244.1</f>
        <v>12794.1</v>
      </c>
      <c r="J327" s="3"/>
      <c r="K327" s="3">
        <f t="shared" ref="K327:K328" si="922">SUM(I327:J327)</f>
        <v>12794.1</v>
      </c>
      <c r="L327" s="3"/>
      <c r="M327" s="3">
        <f t="shared" ref="M327:M328" si="923">SUM(K327:L327)</f>
        <v>12794.1</v>
      </c>
      <c r="N327" s="69">
        <f>1550+11244.1</f>
        <v>12794.1</v>
      </c>
      <c r="O327" s="3"/>
      <c r="P327" s="3">
        <f t="shared" ref="P327:P328" si="924">SUM(N327:O327)</f>
        <v>12794.1</v>
      </c>
      <c r="Q327" s="3"/>
      <c r="R327" s="3">
        <f t="shared" ref="R327:R328" si="925">SUM(P327:Q327)</f>
        <v>12794.1</v>
      </c>
    </row>
    <row r="328" spans="1:19" ht="31.5" outlineLevel="7" x14ac:dyDescent="0.2">
      <c r="A328" s="63" t="s">
        <v>123</v>
      </c>
      <c r="B328" s="63" t="s">
        <v>41</v>
      </c>
      <c r="C328" s="80" t="s">
        <v>42</v>
      </c>
      <c r="D328" s="3">
        <v>10400</v>
      </c>
      <c r="E328" s="3"/>
      <c r="F328" s="3">
        <f t="shared" si="920"/>
        <v>10400</v>
      </c>
      <c r="G328" s="3">
        <f>7487.05989-15-433.86897</f>
        <v>7038.1909200000009</v>
      </c>
      <c r="H328" s="3">
        <f t="shared" si="921"/>
        <v>17438.190920000001</v>
      </c>
      <c r="I328" s="69">
        <v>10400</v>
      </c>
      <c r="J328" s="3"/>
      <c r="K328" s="3">
        <f t="shared" si="922"/>
        <v>10400</v>
      </c>
      <c r="L328" s="3"/>
      <c r="M328" s="3">
        <f t="shared" si="923"/>
        <v>10400</v>
      </c>
      <c r="N328" s="69">
        <v>10400</v>
      </c>
      <c r="O328" s="3"/>
      <c r="P328" s="3">
        <f t="shared" si="924"/>
        <v>10400</v>
      </c>
      <c r="Q328" s="3"/>
      <c r="R328" s="3">
        <f t="shared" si="925"/>
        <v>10400</v>
      </c>
    </row>
    <row r="329" spans="1:19" ht="35.25" customHeight="1" outlineLevel="7" x14ac:dyDescent="0.2">
      <c r="A329" s="62" t="s">
        <v>124</v>
      </c>
      <c r="B329" s="62"/>
      <c r="C329" s="2" t="s">
        <v>323</v>
      </c>
      <c r="D329" s="66">
        <f>D330+D331</f>
        <v>30230</v>
      </c>
      <c r="E329" s="66">
        <f t="shared" ref="E329" si="926">E330+E331</f>
        <v>0</v>
      </c>
      <c r="F329" s="66">
        <f>F330+F331+F332</f>
        <v>30230</v>
      </c>
      <c r="G329" s="66">
        <f t="shared" ref="G329:R329" si="927">G330+G331+G332</f>
        <v>15</v>
      </c>
      <c r="H329" s="66">
        <f t="shared" si="927"/>
        <v>30245</v>
      </c>
      <c r="I329" s="66">
        <f t="shared" si="927"/>
        <v>10577.8</v>
      </c>
      <c r="J329" s="66">
        <f t="shared" si="927"/>
        <v>0</v>
      </c>
      <c r="K329" s="66">
        <f t="shared" si="927"/>
        <v>10577.8</v>
      </c>
      <c r="L329" s="66">
        <f t="shared" si="927"/>
        <v>0</v>
      </c>
      <c r="M329" s="66">
        <f t="shared" si="927"/>
        <v>10577.8</v>
      </c>
      <c r="N329" s="66">
        <f t="shared" si="927"/>
        <v>10577.8</v>
      </c>
      <c r="O329" s="66">
        <f t="shared" si="927"/>
        <v>0</v>
      </c>
      <c r="P329" s="66">
        <f t="shared" si="927"/>
        <v>10577.8</v>
      </c>
      <c r="Q329" s="66">
        <f t="shared" si="927"/>
        <v>0</v>
      </c>
      <c r="R329" s="66">
        <f t="shared" si="927"/>
        <v>10577.8</v>
      </c>
    </row>
    <row r="330" spans="1:19" ht="31.5" hidden="1" outlineLevel="7" x14ac:dyDescent="0.2">
      <c r="A330" s="63" t="s">
        <v>124</v>
      </c>
      <c r="B330" s="63" t="s">
        <v>6</v>
      </c>
      <c r="C330" s="80" t="s">
        <v>7</v>
      </c>
      <c r="D330" s="3">
        <v>230</v>
      </c>
      <c r="E330" s="3"/>
      <c r="F330" s="3">
        <f t="shared" ref="F330:F331" si="928">SUM(D330:E330)</f>
        <v>230</v>
      </c>
      <c r="G330" s="3"/>
      <c r="H330" s="3">
        <f t="shared" ref="H330:H332" si="929">SUM(F330:G330)</f>
        <v>230</v>
      </c>
      <c r="I330" s="3">
        <v>230</v>
      </c>
      <c r="J330" s="3"/>
      <c r="K330" s="3">
        <f t="shared" ref="K330:K331" si="930">SUM(I330:J330)</f>
        <v>230</v>
      </c>
      <c r="L330" s="3"/>
      <c r="M330" s="3">
        <f t="shared" ref="M330:M331" si="931">SUM(K330:L330)</f>
        <v>230</v>
      </c>
      <c r="N330" s="3">
        <v>230</v>
      </c>
      <c r="O330" s="3"/>
      <c r="P330" s="3">
        <f t="shared" ref="P330:P331" si="932">SUM(N330:O330)</f>
        <v>230</v>
      </c>
      <c r="Q330" s="3"/>
      <c r="R330" s="3">
        <f t="shared" ref="R330:R331" si="933">SUM(P330:Q330)</f>
        <v>230</v>
      </c>
    </row>
    <row r="331" spans="1:19" ht="31.5" hidden="1" outlineLevel="7" x14ac:dyDescent="0.2">
      <c r="A331" s="63" t="s">
        <v>124</v>
      </c>
      <c r="B331" s="59" t="s">
        <v>76</v>
      </c>
      <c r="C331" s="82" t="s">
        <v>77</v>
      </c>
      <c r="D331" s="3">
        <v>30000</v>
      </c>
      <c r="E331" s="3"/>
      <c r="F331" s="3">
        <f t="shared" si="928"/>
        <v>30000</v>
      </c>
      <c r="G331" s="3"/>
      <c r="H331" s="3">
        <f t="shared" si="929"/>
        <v>30000</v>
      </c>
      <c r="I331" s="3">
        <v>10347.799999999999</v>
      </c>
      <c r="J331" s="3"/>
      <c r="K331" s="3">
        <f t="shared" si="930"/>
        <v>10347.799999999999</v>
      </c>
      <c r="L331" s="3"/>
      <c r="M331" s="3">
        <f t="shared" si="931"/>
        <v>10347.799999999999</v>
      </c>
      <c r="N331" s="3">
        <v>10347.799999999999</v>
      </c>
      <c r="O331" s="3"/>
      <c r="P331" s="3">
        <f t="shared" si="932"/>
        <v>10347.799999999999</v>
      </c>
      <c r="Q331" s="3"/>
      <c r="R331" s="3">
        <f t="shared" si="933"/>
        <v>10347.799999999999</v>
      </c>
    </row>
    <row r="332" spans="1:19" ht="31.5" outlineLevel="7" x14ac:dyDescent="0.2">
      <c r="A332" s="63" t="s">
        <v>124</v>
      </c>
      <c r="B332" s="59" t="s">
        <v>41</v>
      </c>
      <c r="C332" s="82" t="s">
        <v>42</v>
      </c>
      <c r="D332" s="3"/>
      <c r="E332" s="3"/>
      <c r="F332" s="3"/>
      <c r="G332" s="3">
        <v>15</v>
      </c>
      <c r="H332" s="3">
        <f t="shared" si="929"/>
        <v>15</v>
      </c>
      <c r="I332" s="3"/>
      <c r="J332" s="3"/>
      <c r="K332" s="3"/>
      <c r="L332" s="3"/>
      <c r="M332" s="3"/>
      <c r="N332" s="3"/>
      <c r="O332" s="3"/>
      <c r="P332" s="3"/>
      <c r="Q332" s="3"/>
      <c r="R332" s="3"/>
    </row>
    <row r="333" spans="1:19" ht="47.25" hidden="1" outlineLevel="4" x14ac:dyDescent="0.2">
      <c r="A333" s="210" t="s">
        <v>548</v>
      </c>
      <c r="B333" s="210"/>
      <c r="C333" s="61" t="s">
        <v>305</v>
      </c>
      <c r="D333" s="64">
        <f t="shared" ref="D333:R333" si="934">D334</f>
        <v>246</v>
      </c>
      <c r="E333" s="64">
        <f t="shared" si="934"/>
        <v>0</v>
      </c>
      <c r="F333" s="64">
        <f t="shared" si="934"/>
        <v>246</v>
      </c>
      <c r="G333" s="64">
        <f t="shared" si="934"/>
        <v>0</v>
      </c>
      <c r="H333" s="64">
        <f t="shared" si="934"/>
        <v>246</v>
      </c>
      <c r="I333" s="64">
        <f t="shared" si="934"/>
        <v>246</v>
      </c>
      <c r="J333" s="64">
        <f t="shared" si="934"/>
        <v>0</v>
      </c>
      <c r="K333" s="64">
        <f t="shared" si="934"/>
        <v>246</v>
      </c>
      <c r="L333" s="64">
        <f t="shared" si="934"/>
        <v>0</v>
      </c>
      <c r="M333" s="64">
        <f t="shared" si="934"/>
        <v>246</v>
      </c>
      <c r="N333" s="64">
        <f t="shared" si="934"/>
        <v>246</v>
      </c>
      <c r="O333" s="64">
        <f t="shared" si="934"/>
        <v>0</v>
      </c>
      <c r="P333" s="64">
        <f t="shared" si="934"/>
        <v>246</v>
      </c>
      <c r="Q333" s="64">
        <f t="shared" si="934"/>
        <v>0</v>
      </c>
      <c r="R333" s="64">
        <f t="shared" si="934"/>
        <v>246</v>
      </c>
    </row>
    <row r="334" spans="1:19" ht="31.5" hidden="1" outlineLevel="4" x14ac:dyDescent="0.2">
      <c r="A334" s="59" t="s">
        <v>548</v>
      </c>
      <c r="B334" s="59" t="s">
        <v>41</v>
      </c>
      <c r="C334" s="82" t="s">
        <v>42</v>
      </c>
      <c r="D334" s="3">
        <v>246</v>
      </c>
      <c r="E334" s="3"/>
      <c r="F334" s="3">
        <f>SUM(D334:E334)</f>
        <v>246</v>
      </c>
      <c r="G334" s="3"/>
      <c r="H334" s="3">
        <f>SUM(F334:G334)</f>
        <v>246</v>
      </c>
      <c r="I334" s="69">
        <v>246</v>
      </c>
      <c r="J334" s="3"/>
      <c r="K334" s="3">
        <f>SUM(I334:J334)</f>
        <v>246</v>
      </c>
      <c r="L334" s="3"/>
      <c r="M334" s="3">
        <f>SUM(K334:L334)</f>
        <v>246</v>
      </c>
      <c r="N334" s="69">
        <v>246</v>
      </c>
      <c r="O334" s="3"/>
      <c r="P334" s="3">
        <f>SUM(N334:O334)</f>
        <v>246</v>
      </c>
      <c r="Q334" s="3"/>
      <c r="R334" s="3">
        <f>SUM(P334:Q334)</f>
        <v>246</v>
      </c>
    </row>
    <row r="335" spans="1:19" ht="33" hidden="1" customHeight="1" outlineLevel="4" x14ac:dyDescent="0.2">
      <c r="A335" s="210" t="s">
        <v>484</v>
      </c>
      <c r="B335" s="210"/>
      <c r="C335" s="61" t="s">
        <v>563</v>
      </c>
      <c r="D335" s="64">
        <f>D336</f>
        <v>18800</v>
      </c>
      <c r="E335" s="64">
        <f t="shared" ref="E335:H335" si="935">E336</f>
        <v>-8.3299999999999999E-2</v>
      </c>
      <c r="F335" s="64">
        <f t="shared" si="935"/>
        <v>18799.916700000002</v>
      </c>
      <c r="G335" s="64">
        <f t="shared" si="935"/>
        <v>0</v>
      </c>
      <c r="H335" s="64">
        <f t="shared" si="935"/>
        <v>18799.916700000002</v>
      </c>
      <c r="I335" s="64">
        <f t="shared" ref="I335:N335" si="936">I336</f>
        <v>18800</v>
      </c>
      <c r="J335" s="64">
        <f t="shared" ref="J335:L335" si="937">J336</f>
        <v>2943.8390199999999</v>
      </c>
      <c r="K335" s="64">
        <f t="shared" ref="K335:M335" si="938">K336</f>
        <v>21743.839019999999</v>
      </c>
      <c r="L335" s="64">
        <f t="shared" si="937"/>
        <v>0</v>
      </c>
      <c r="M335" s="64">
        <f t="shared" si="938"/>
        <v>21743.839019999999</v>
      </c>
      <c r="N335" s="64">
        <f t="shared" si="936"/>
        <v>18800</v>
      </c>
      <c r="O335" s="64">
        <f t="shared" ref="O335:Q335" si="939">O336</f>
        <v>1357.1159500000001</v>
      </c>
      <c r="P335" s="64">
        <f t="shared" ref="P335:R335" si="940">P336</f>
        <v>20157.115949999999</v>
      </c>
      <c r="Q335" s="64">
        <f t="shared" si="939"/>
        <v>0</v>
      </c>
      <c r="R335" s="64">
        <f t="shared" si="940"/>
        <v>20157.115949999999</v>
      </c>
    </row>
    <row r="336" spans="1:19" ht="31.5" hidden="1" outlineLevel="4" x14ac:dyDescent="0.2">
      <c r="A336" s="59" t="s">
        <v>484</v>
      </c>
      <c r="B336" s="59" t="s">
        <v>41</v>
      </c>
      <c r="C336" s="82" t="s">
        <v>42</v>
      </c>
      <c r="D336" s="3">
        <v>18800</v>
      </c>
      <c r="E336" s="85">
        <v>-8.3299999999999999E-2</v>
      </c>
      <c r="F336" s="85">
        <f>SUM(D336:E336)</f>
        <v>18799.916700000002</v>
      </c>
      <c r="G336" s="85"/>
      <c r="H336" s="85">
        <f>SUM(F336:G336)</f>
        <v>18799.916700000002</v>
      </c>
      <c r="I336" s="3">
        <v>18800</v>
      </c>
      <c r="J336" s="85">
        <v>2943.8390199999999</v>
      </c>
      <c r="K336" s="85">
        <f>SUM(I336:J336)</f>
        <v>21743.839019999999</v>
      </c>
      <c r="L336" s="85"/>
      <c r="M336" s="85">
        <f>SUM(K336:L336)</f>
        <v>21743.839019999999</v>
      </c>
      <c r="N336" s="3">
        <v>18800</v>
      </c>
      <c r="O336" s="85">
        <v>1357.1159500000001</v>
      </c>
      <c r="P336" s="85">
        <f>SUM(N336:O336)</f>
        <v>20157.115949999999</v>
      </c>
      <c r="Q336" s="85"/>
      <c r="R336" s="85">
        <f>SUM(P336:Q336)</f>
        <v>20157.115949999999</v>
      </c>
      <c r="S336" s="175"/>
    </row>
    <row r="337" spans="1:19" ht="33.75" hidden="1" customHeight="1" outlineLevel="4" x14ac:dyDescent="0.2">
      <c r="A337" s="210" t="s">
        <v>484</v>
      </c>
      <c r="B337" s="210"/>
      <c r="C337" s="61" t="s">
        <v>628</v>
      </c>
      <c r="D337" s="64">
        <f>D338</f>
        <v>50000</v>
      </c>
      <c r="E337" s="64">
        <f t="shared" ref="E337:H337" si="941">E338</f>
        <v>0</v>
      </c>
      <c r="F337" s="64">
        <f t="shared" si="941"/>
        <v>50000</v>
      </c>
      <c r="G337" s="64">
        <f t="shared" si="941"/>
        <v>0</v>
      </c>
      <c r="H337" s="64">
        <f t="shared" si="941"/>
        <v>50000</v>
      </c>
      <c r="I337" s="64">
        <f t="shared" ref="I337:N337" si="942">I338</f>
        <v>50000</v>
      </c>
      <c r="J337" s="64">
        <f t="shared" ref="J337:L337" si="943">J338</f>
        <v>0</v>
      </c>
      <c r="K337" s="64">
        <f t="shared" ref="K337:M337" si="944">K338</f>
        <v>50000</v>
      </c>
      <c r="L337" s="64">
        <f t="shared" si="943"/>
        <v>0</v>
      </c>
      <c r="M337" s="64">
        <f t="shared" si="944"/>
        <v>50000</v>
      </c>
      <c r="N337" s="64">
        <f t="shared" si="942"/>
        <v>50000</v>
      </c>
      <c r="O337" s="64">
        <f t="shared" ref="O337:Q337" si="945">O338</f>
        <v>0</v>
      </c>
      <c r="P337" s="64">
        <f t="shared" ref="P337:R337" si="946">P338</f>
        <v>50000</v>
      </c>
      <c r="Q337" s="64">
        <f t="shared" si="945"/>
        <v>0</v>
      </c>
      <c r="R337" s="64">
        <f t="shared" si="946"/>
        <v>50000</v>
      </c>
    </row>
    <row r="338" spans="1:19" ht="31.5" hidden="1" outlineLevel="4" x14ac:dyDescent="0.2">
      <c r="A338" s="59" t="s">
        <v>484</v>
      </c>
      <c r="B338" s="59" t="s">
        <v>41</v>
      </c>
      <c r="C338" s="82" t="s">
        <v>42</v>
      </c>
      <c r="D338" s="3">
        <v>50000</v>
      </c>
      <c r="E338" s="3"/>
      <c r="F338" s="3">
        <f>SUM(D338:E338)</f>
        <v>50000</v>
      </c>
      <c r="G338" s="3"/>
      <c r="H338" s="3">
        <f>SUM(F338:G338)</f>
        <v>50000</v>
      </c>
      <c r="I338" s="3">
        <v>50000</v>
      </c>
      <c r="J338" s="3"/>
      <c r="K338" s="3">
        <f>SUM(I338:J338)</f>
        <v>50000</v>
      </c>
      <c r="L338" s="3"/>
      <c r="M338" s="3">
        <f>SUM(K338:L338)</f>
        <v>50000</v>
      </c>
      <c r="N338" s="3">
        <v>50000</v>
      </c>
      <c r="O338" s="3"/>
      <c r="P338" s="3">
        <f>SUM(N338:O338)</f>
        <v>50000</v>
      </c>
      <c r="Q338" s="3"/>
      <c r="R338" s="3">
        <f>SUM(P338:Q338)</f>
        <v>50000</v>
      </c>
      <c r="S338" s="175"/>
    </row>
    <row r="339" spans="1:19" ht="34.5" hidden="1" customHeight="1" outlineLevel="7" x14ac:dyDescent="0.2">
      <c r="A339" s="62" t="s">
        <v>194</v>
      </c>
      <c r="B339" s="62"/>
      <c r="C339" s="2" t="s">
        <v>664</v>
      </c>
      <c r="D339" s="66">
        <f t="shared" ref="D339:R341" si="947">D340</f>
        <v>1847.9</v>
      </c>
      <c r="E339" s="66">
        <f t="shared" si="947"/>
        <v>0</v>
      </c>
      <c r="F339" s="66">
        <f t="shared" si="947"/>
        <v>1847.9</v>
      </c>
      <c r="G339" s="66">
        <f t="shared" si="947"/>
        <v>0</v>
      </c>
      <c r="H339" s="66">
        <f t="shared" si="947"/>
        <v>1847.9</v>
      </c>
      <c r="I339" s="66">
        <f t="shared" si="947"/>
        <v>1847.9</v>
      </c>
      <c r="J339" s="66">
        <f t="shared" si="947"/>
        <v>0</v>
      </c>
      <c r="K339" s="66">
        <f t="shared" si="947"/>
        <v>1847.9</v>
      </c>
      <c r="L339" s="66">
        <f t="shared" si="947"/>
        <v>0</v>
      </c>
      <c r="M339" s="66">
        <f t="shared" si="947"/>
        <v>1847.9</v>
      </c>
      <c r="N339" s="66">
        <f t="shared" si="947"/>
        <v>1847.9</v>
      </c>
      <c r="O339" s="66">
        <f t="shared" si="947"/>
        <v>0</v>
      </c>
      <c r="P339" s="66">
        <f t="shared" si="947"/>
        <v>1847.9</v>
      </c>
      <c r="Q339" s="66">
        <f t="shared" si="947"/>
        <v>0</v>
      </c>
      <c r="R339" s="66">
        <f t="shared" si="947"/>
        <v>1847.9</v>
      </c>
    </row>
    <row r="340" spans="1:19" ht="31.5" hidden="1" outlineLevel="7" x14ac:dyDescent="0.2">
      <c r="A340" s="62" t="s">
        <v>195</v>
      </c>
      <c r="B340" s="62"/>
      <c r="C340" s="2" t="s">
        <v>665</v>
      </c>
      <c r="D340" s="66">
        <f>D341</f>
        <v>1847.9</v>
      </c>
      <c r="E340" s="66">
        <f t="shared" si="947"/>
        <v>0</v>
      </c>
      <c r="F340" s="66">
        <f t="shared" si="947"/>
        <v>1847.9</v>
      </c>
      <c r="G340" s="66">
        <f t="shared" si="947"/>
        <v>0</v>
      </c>
      <c r="H340" s="66">
        <f t="shared" si="947"/>
        <v>1847.9</v>
      </c>
      <c r="I340" s="66">
        <f t="shared" si="947"/>
        <v>1847.9</v>
      </c>
      <c r="J340" s="66">
        <f t="shared" si="947"/>
        <v>0</v>
      </c>
      <c r="K340" s="66">
        <f t="shared" si="947"/>
        <v>1847.9</v>
      </c>
      <c r="L340" s="66">
        <f t="shared" si="947"/>
        <v>0</v>
      </c>
      <c r="M340" s="66">
        <f t="shared" si="947"/>
        <v>1847.9</v>
      </c>
      <c r="N340" s="66">
        <f t="shared" si="947"/>
        <v>1847.9</v>
      </c>
      <c r="O340" s="66">
        <f t="shared" si="947"/>
        <v>0</v>
      </c>
      <c r="P340" s="66">
        <f t="shared" si="947"/>
        <v>1847.9</v>
      </c>
      <c r="Q340" s="66">
        <f t="shared" si="947"/>
        <v>0</v>
      </c>
      <c r="R340" s="66">
        <f t="shared" si="947"/>
        <v>1847.9</v>
      </c>
    </row>
    <row r="341" spans="1:19" ht="31.5" hidden="1" outlineLevel="7" x14ac:dyDescent="0.2">
      <c r="A341" s="62" t="s">
        <v>196</v>
      </c>
      <c r="B341" s="62"/>
      <c r="C341" s="2" t="s">
        <v>666</v>
      </c>
      <c r="D341" s="66">
        <f>D342</f>
        <v>1847.9</v>
      </c>
      <c r="E341" s="66">
        <f t="shared" si="947"/>
        <v>0</v>
      </c>
      <c r="F341" s="66">
        <f t="shared" si="947"/>
        <v>1847.9</v>
      </c>
      <c r="G341" s="66">
        <f t="shared" si="947"/>
        <v>0</v>
      </c>
      <c r="H341" s="66">
        <f t="shared" si="947"/>
        <v>1847.9</v>
      </c>
      <c r="I341" s="66">
        <f t="shared" si="947"/>
        <v>1847.9</v>
      </c>
      <c r="J341" s="66">
        <f t="shared" si="947"/>
        <v>0</v>
      </c>
      <c r="K341" s="66">
        <f t="shared" si="947"/>
        <v>1847.9</v>
      </c>
      <c r="L341" s="66">
        <f t="shared" si="947"/>
        <v>0</v>
      </c>
      <c r="M341" s="66">
        <f t="shared" si="947"/>
        <v>1847.9</v>
      </c>
      <c r="N341" s="66">
        <f t="shared" si="947"/>
        <v>1847.9</v>
      </c>
      <c r="O341" s="66">
        <f t="shared" si="947"/>
        <v>0</v>
      </c>
      <c r="P341" s="66">
        <f t="shared" si="947"/>
        <v>1847.9</v>
      </c>
      <c r="Q341" s="66">
        <f t="shared" si="947"/>
        <v>0</v>
      </c>
      <c r="R341" s="66">
        <f t="shared" si="947"/>
        <v>1847.9</v>
      </c>
    </row>
    <row r="342" spans="1:19" ht="34.5" hidden="1" customHeight="1" outlineLevel="4" x14ac:dyDescent="0.2">
      <c r="A342" s="63" t="s">
        <v>196</v>
      </c>
      <c r="B342" s="63" t="s">
        <v>6</v>
      </c>
      <c r="C342" s="80" t="s">
        <v>7</v>
      </c>
      <c r="D342" s="3">
        <v>1847.9</v>
      </c>
      <c r="E342" s="3"/>
      <c r="F342" s="3">
        <f>SUM(D342:E342)</f>
        <v>1847.9</v>
      </c>
      <c r="G342" s="3"/>
      <c r="H342" s="3">
        <f>SUM(F342:G342)</f>
        <v>1847.9</v>
      </c>
      <c r="I342" s="69">
        <v>1847.9</v>
      </c>
      <c r="J342" s="3"/>
      <c r="K342" s="3">
        <f>SUM(I342:J342)</f>
        <v>1847.9</v>
      </c>
      <c r="L342" s="3"/>
      <c r="M342" s="3">
        <f>SUM(K342:L342)</f>
        <v>1847.9</v>
      </c>
      <c r="N342" s="69">
        <v>1847.9</v>
      </c>
      <c r="O342" s="3"/>
      <c r="P342" s="3">
        <f>SUM(N342:O342)</f>
        <v>1847.9</v>
      </c>
      <c r="Q342" s="3"/>
      <c r="R342" s="3">
        <f>SUM(P342:Q342)</f>
        <v>1847.9</v>
      </c>
    </row>
    <row r="343" spans="1:19" ht="45" customHeight="1" outlineLevel="4" x14ac:dyDescent="0.2">
      <c r="A343" s="62" t="s">
        <v>104</v>
      </c>
      <c r="B343" s="62"/>
      <c r="C343" s="2" t="s">
        <v>667</v>
      </c>
      <c r="D343" s="66">
        <f>D344+D354</f>
        <v>313798.90000000002</v>
      </c>
      <c r="E343" s="66">
        <f t="shared" ref="E343:F343" si="948">E344+E354</f>
        <v>0</v>
      </c>
      <c r="F343" s="66">
        <f t="shared" si="948"/>
        <v>313798.90000000002</v>
      </c>
      <c r="G343" s="66">
        <f t="shared" ref="G343:H343" si="949">G344+G354</f>
        <v>1661.00656</v>
      </c>
      <c r="H343" s="66">
        <f t="shared" si="949"/>
        <v>315459.90656000003</v>
      </c>
      <c r="I343" s="66">
        <f>I344+I354</f>
        <v>283132.7</v>
      </c>
      <c r="J343" s="66">
        <f t="shared" ref="J343:L343" si="950">J344+J354</f>
        <v>0</v>
      </c>
      <c r="K343" s="66">
        <f t="shared" ref="K343:M343" si="951">K344+K354</f>
        <v>283132.7</v>
      </c>
      <c r="L343" s="66">
        <f t="shared" si="950"/>
        <v>0</v>
      </c>
      <c r="M343" s="66">
        <f t="shared" si="951"/>
        <v>283132.7</v>
      </c>
      <c r="N343" s="66">
        <f>N344+N354</f>
        <v>266448.40000000002</v>
      </c>
      <c r="O343" s="66">
        <f t="shared" ref="O343:Q343" si="952">O344+O354</f>
        <v>0</v>
      </c>
      <c r="P343" s="66">
        <f t="shared" ref="P343:R343" si="953">P344+P354</f>
        <v>266448.40000000002</v>
      </c>
      <c r="Q343" s="66">
        <f t="shared" si="952"/>
        <v>0</v>
      </c>
      <c r="R343" s="66">
        <f t="shared" si="953"/>
        <v>266448.40000000002</v>
      </c>
    </row>
    <row r="344" spans="1:19" ht="34.5" customHeight="1" outlineLevel="4" x14ac:dyDescent="0.2">
      <c r="A344" s="62" t="s">
        <v>148</v>
      </c>
      <c r="B344" s="62"/>
      <c r="C344" s="2" t="s">
        <v>26</v>
      </c>
      <c r="D344" s="66">
        <f>D345+D350+D352</f>
        <v>290325.5</v>
      </c>
      <c r="E344" s="66">
        <f t="shared" ref="E344" si="954">E345+E350+E352</f>
        <v>0</v>
      </c>
      <c r="F344" s="66">
        <f>F345+F350+F352+F348</f>
        <v>290325.5</v>
      </c>
      <c r="G344" s="66">
        <f t="shared" ref="G344:R344" si="955">G345+G350+G352+G348</f>
        <v>1657.45</v>
      </c>
      <c r="H344" s="66">
        <f t="shared" si="955"/>
        <v>291982.95</v>
      </c>
      <c r="I344" s="66">
        <f t="shared" si="955"/>
        <v>260616.5</v>
      </c>
      <c r="J344" s="66">
        <f t="shared" si="955"/>
        <v>0</v>
      </c>
      <c r="K344" s="66">
        <f t="shared" si="955"/>
        <v>260616.5</v>
      </c>
      <c r="L344" s="66">
        <f t="shared" si="955"/>
        <v>0</v>
      </c>
      <c r="M344" s="66">
        <f t="shared" si="955"/>
        <v>260616.5</v>
      </c>
      <c r="N344" s="66">
        <f t="shared" si="955"/>
        <v>260616.5</v>
      </c>
      <c r="O344" s="66">
        <f t="shared" si="955"/>
        <v>0</v>
      </c>
      <c r="P344" s="66">
        <f t="shared" si="955"/>
        <v>260616.5</v>
      </c>
      <c r="Q344" s="66">
        <f t="shared" si="955"/>
        <v>0</v>
      </c>
      <c r="R344" s="66">
        <f t="shared" si="955"/>
        <v>260616.5</v>
      </c>
    </row>
    <row r="345" spans="1:19" hidden="1" outlineLevel="4" x14ac:dyDescent="0.2">
      <c r="A345" s="62" t="s">
        <v>193</v>
      </c>
      <c r="B345" s="62"/>
      <c r="C345" s="2" t="s">
        <v>28</v>
      </c>
      <c r="D345" s="66">
        <f>D346+D347</f>
        <v>16244.1</v>
      </c>
      <c r="E345" s="66">
        <f t="shared" ref="E345:F345" si="956">E346+E347</f>
        <v>0</v>
      </c>
      <c r="F345" s="66">
        <f t="shared" si="956"/>
        <v>16244.1</v>
      </c>
      <c r="G345" s="66">
        <f t="shared" ref="G345:H345" si="957">G346+G347</f>
        <v>0</v>
      </c>
      <c r="H345" s="66">
        <f t="shared" si="957"/>
        <v>16244.1</v>
      </c>
      <c r="I345" s="66">
        <f t="shared" ref="I345:N345" si="958">I346+I347</f>
        <v>16244.1</v>
      </c>
      <c r="J345" s="66">
        <f t="shared" ref="J345:L345" si="959">J346+J347</f>
        <v>0</v>
      </c>
      <c r="K345" s="66">
        <f t="shared" ref="K345:M345" si="960">K346+K347</f>
        <v>16244.1</v>
      </c>
      <c r="L345" s="66">
        <f t="shared" si="959"/>
        <v>0</v>
      </c>
      <c r="M345" s="66">
        <f t="shared" si="960"/>
        <v>16244.1</v>
      </c>
      <c r="N345" s="66">
        <f t="shared" si="958"/>
        <v>16244.1</v>
      </c>
      <c r="O345" s="66">
        <f t="shared" ref="O345:R345" si="961">O346+O347</f>
        <v>0</v>
      </c>
      <c r="P345" s="66">
        <f t="shared" ref="P345" si="962">P346+P347</f>
        <v>16244.1</v>
      </c>
      <c r="Q345" s="66">
        <f t="shared" si="961"/>
        <v>0</v>
      </c>
      <c r="R345" s="66">
        <f t="shared" si="961"/>
        <v>16244.1</v>
      </c>
    </row>
    <row r="346" spans="1:19" ht="47.25" hidden="1" outlineLevel="5" x14ac:dyDescent="0.2">
      <c r="A346" s="63" t="s">
        <v>193</v>
      </c>
      <c r="B346" s="63" t="s">
        <v>3</v>
      </c>
      <c r="C346" s="80" t="s">
        <v>4</v>
      </c>
      <c r="D346" s="3">
        <v>15255.6</v>
      </c>
      <c r="E346" s="3"/>
      <c r="F346" s="3">
        <f t="shared" ref="F346:F347" si="963">SUM(D346:E346)</f>
        <v>15255.6</v>
      </c>
      <c r="G346" s="3"/>
      <c r="H346" s="3">
        <f t="shared" ref="H346:H347" si="964">SUM(F346:G346)</f>
        <v>15255.6</v>
      </c>
      <c r="I346" s="69">
        <v>15255.6</v>
      </c>
      <c r="J346" s="3"/>
      <c r="K346" s="3">
        <f t="shared" ref="K346:K347" si="965">SUM(I346:J346)</f>
        <v>15255.6</v>
      </c>
      <c r="L346" s="3"/>
      <c r="M346" s="3">
        <f t="shared" ref="M346:M347" si="966">SUM(K346:L346)</f>
        <v>15255.6</v>
      </c>
      <c r="N346" s="69">
        <v>15255.6</v>
      </c>
      <c r="O346" s="3"/>
      <c r="P346" s="3">
        <f t="shared" ref="P346:P347" si="967">SUM(N346:O346)</f>
        <v>15255.6</v>
      </c>
      <c r="Q346" s="3"/>
      <c r="R346" s="3">
        <f t="shared" ref="R346:R347" si="968">SUM(P346:Q346)</f>
        <v>15255.6</v>
      </c>
    </row>
    <row r="347" spans="1:19" ht="30.75" hidden="1" customHeight="1" outlineLevel="5" x14ac:dyDescent="0.2">
      <c r="A347" s="63" t="s">
        <v>193</v>
      </c>
      <c r="B347" s="63" t="s">
        <v>6</v>
      </c>
      <c r="C347" s="80" t="s">
        <v>7</v>
      </c>
      <c r="D347" s="3">
        <v>988.5</v>
      </c>
      <c r="E347" s="3"/>
      <c r="F347" s="3">
        <f t="shared" si="963"/>
        <v>988.5</v>
      </c>
      <c r="G347" s="3"/>
      <c r="H347" s="3">
        <f t="shared" si="964"/>
        <v>988.5</v>
      </c>
      <c r="I347" s="69">
        <v>988.5</v>
      </c>
      <c r="J347" s="3"/>
      <c r="K347" s="3">
        <f t="shared" si="965"/>
        <v>988.5</v>
      </c>
      <c r="L347" s="3"/>
      <c r="M347" s="3">
        <f t="shared" si="966"/>
        <v>988.5</v>
      </c>
      <c r="N347" s="69">
        <v>988.5</v>
      </c>
      <c r="O347" s="3"/>
      <c r="P347" s="3">
        <f t="shared" si="967"/>
        <v>988.5</v>
      </c>
      <c r="Q347" s="3"/>
      <c r="R347" s="3">
        <f t="shared" si="968"/>
        <v>988.5</v>
      </c>
    </row>
    <row r="348" spans="1:19" ht="30.75" customHeight="1" outlineLevel="5" x14ac:dyDescent="0.2">
      <c r="A348" s="210" t="s">
        <v>743</v>
      </c>
      <c r="B348" s="210"/>
      <c r="C348" s="61" t="s">
        <v>742</v>
      </c>
      <c r="D348" s="3"/>
      <c r="E348" s="3"/>
      <c r="F348" s="3"/>
      <c r="G348" s="66">
        <f t="shared" ref="E348:H350" si="969">G349</f>
        <v>1657.45</v>
      </c>
      <c r="H348" s="66">
        <f t="shared" si="969"/>
        <v>1657.45</v>
      </c>
      <c r="I348" s="69"/>
      <c r="J348" s="3"/>
      <c r="K348" s="3"/>
      <c r="L348" s="3"/>
      <c r="M348" s="3"/>
      <c r="N348" s="69"/>
      <c r="O348" s="3"/>
      <c r="P348" s="3"/>
      <c r="Q348" s="3"/>
      <c r="R348" s="3"/>
    </row>
    <row r="349" spans="1:19" ht="30.75" customHeight="1" outlineLevel="5" x14ac:dyDescent="0.2">
      <c r="A349" s="59" t="s">
        <v>743</v>
      </c>
      <c r="B349" s="59" t="s">
        <v>41</v>
      </c>
      <c r="C349" s="82" t="s">
        <v>42</v>
      </c>
      <c r="D349" s="3"/>
      <c r="E349" s="3"/>
      <c r="F349" s="3"/>
      <c r="G349" s="3">
        <v>1657.45</v>
      </c>
      <c r="H349" s="3">
        <f>SUM(F349:G349)</f>
        <v>1657.45</v>
      </c>
      <c r="I349" s="69"/>
      <c r="J349" s="3"/>
      <c r="K349" s="3"/>
      <c r="L349" s="3"/>
      <c r="M349" s="3"/>
      <c r="N349" s="69"/>
      <c r="O349" s="3"/>
      <c r="P349" s="3"/>
      <c r="Q349" s="3"/>
      <c r="R349" s="3"/>
    </row>
    <row r="350" spans="1:19" ht="31.5" hidden="1" outlineLevel="5" x14ac:dyDescent="0.2">
      <c r="A350" s="62" t="s">
        <v>149</v>
      </c>
      <c r="B350" s="62"/>
      <c r="C350" s="2" t="s">
        <v>583</v>
      </c>
      <c r="D350" s="66">
        <f>D351</f>
        <v>148902.30000000002</v>
      </c>
      <c r="E350" s="66">
        <f t="shared" si="969"/>
        <v>0</v>
      </c>
      <c r="F350" s="66">
        <f t="shared" si="969"/>
        <v>148902.30000000002</v>
      </c>
      <c r="G350" s="66">
        <f t="shared" si="969"/>
        <v>0</v>
      </c>
      <c r="H350" s="66">
        <f t="shared" si="969"/>
        <v>148902.30000000002</v>
      </c>
      <c r="I350" s="66">
        <f>I351</f>
        <v>148902.29999999999</v>
      </c>
      <c r="J350" s="66">
        <f t="shared" ref="J350:L350" si="970">J351</f>
        <v>0</v>
      </c>
      <c r="K350" s="66">
        <f t="shared" ref="K350:M350" si="971">K351</f>
        <v>148902.29999999999</v>
      </c>
      <c r="L350" s="66">
        <f t="shared" si="970"/>
        <v>0</v>
      </c>
      <c r="M350" s="66">
        <f t="shared" si="971"/>
        <v>148902.29999999999</v>
      </c>
      <c r="N350" s="66">
        <f>N351</f>
        <v>148902.29999999999</v>
      </c>
      <c r="O350" s="66">
        <f t="shared" ref="O350:Q350" si="972">O351</f>
        <v>0</v>
      </c>
      <c r="P350" s="66">
        <f t="shared" ref="P350:R350" si="973">P351</f>
        <v>148902.29999999999</v>
      </c>
      <c r="Q350" s="66">
        <f t="shared" si="972"/>
        <v>0</v>
      </c>
      <c r="R350" s="66">
        <f t="shared" si="973"/>
        <v>148902.29999999999</v>
      </c>
    </row>
    <row r="351" spans="1:19" ht="31.5" hidden="1" outlineLevel="5" x14ac:dyDescent="0.2">
      <c r="A351" s="63" t="s">
        <v>149</v>
      </c>
      <c r="B351" s="63" t="s">
        <v>41</v>
      </c>
      <c r="C351" s="80" t="s">
        <v>42</v>
      </c>
      <c r="D351" s="89">
        <f>274081.4-125179.1</f>
        <v>148902.30000000002</v>
      </c>
      <c r="E351" s="3"/>
      <c r="F351" s="3">
        <f>SUM(D351:E351)</f>
        <v>148902.30000000002</v>
      </c>
      <c r="G351" s="3"/>
      <c r="H351" s="3">
        <f>SUM(F351:G351)</f>
        <v>148902.30000000002</v>
      </c>
      <c r="I351" s="89">
        <f>244372.4-95470.1</f>
        <v>148902.29999999999</v>
      </c>
      <c r="J351" s="3"/>
      <c r="K351" s="3">
        <f>SUM(I351:J351)</f>
        <v>148902.29999999999</v>
      </c>
      <c r="L351" s="3"/>
      <c r="M351" s="3">
        <f>SUM(K351:L351)</f>
        <v>148902.29999999999</v>
      </c>
      <c r="N351" s="89">
        <f>244372.4-95470.1</f>
        <v>148902.29999999999</v>
      </c>
      <c r="O351" s="3"/>
      <c r="P351" s="3">
        <f>SUM(N351:O351)</f>
        <v>148902.29999999999</v>
      </c>
      <c r="Q351" s="3"/>
      <c r="R351" s="3">
        <f>SUM(P351:Q351)</f>
        <v>148902.29999999999</v>
      </c>
    </row>
    <row r="352" spans="1:19" ht="31.5" hidden="1" outlineLevel="5" x14ac:dyDescent="0.2">
      <c r="A352" s="210" t="s">
        <v>601</v>
      </c>
      <c r="B352" s="210"/>
      <c r="C352" s="61" t="s">
        <v>602</v>
      </c>
      <c r="D352" s="64">
        <f t="shared" ref="D352:R352" si="974">D353</f>
        <v>125179.1</v>
      </c>
      <c r="E352" s="64">
        <f t="shared" si="974"/>
        <v>0</v>
      </c>
      <c r="F352" s="64">
        <f t="shared" si="974"/>
        <v>125179.1</v>
      </c>
      <c r="G352" s="64">
        <f t="shared" si="974"/>
        <v>0</v>
      </c>
      <c r="H352" s="64">
        <f t="shared" si="974"/>
        <v>125179.1</v>
      </c>
      <c r="I352" s="64">
        <f t="shared" si="974"/>
        <v>95470.1</v>
      </c>
      <c r="J352" s="64">
        <f t="shared" si="974"/>
        <v>0</v>
      </c>
      <c r="K352" s="64">
        <f t="shared" si="974"/>
        <v>95470.1</v>
      </c>
      <c r="L352" s="64">
        <f t="shared" si="974"/>
        <v>0</v>
      </c>
      <c r="M352" s="64">
        <f t="shared" si="974"/>
        <v>95470.1</v>
      </c>
      <c r="N352" s="64">
        <f t="shared" si="974"/>
        <v>95470.1</v>
      </c>
      <c r="O352" s="64">
        <f t="shared" si="974"/>
        <v>0</v>
      </c>
      <c r="P352" s="64">
        <f t="shared" si="974"/>
        <v>95470.1</v>
      </c>
      <c r="Q352" s="64">
        <f t="shared" si="974"/>
        <v>0</v>
      </c>
      <c r="R352" s="64">
        <f t="shared" si="974"/>
        <v>95470.1</v>
      </c>
    </row>
    <row r="353" spans="1:18" ht="31.5" hidden="1" outlineLevel="5" x14ac:dyDescent="0.2">
      <c r="A353" s="59" t="s">
        <v>601</v>
      </c>
      <c r="B353" s="59" t="s">
        <v>41</v>
      </c>
      <c r="C353" s="82" t="s">
        <v>42</v>
      </c>
      <c r="D353" s="3">
        <v>125179.1</v>
      </c>
      <c r="E353" s="3"/>
      <c r="F353" s="3">
        <f>SUM(D353:E353)</f>
        <v>125179.1</v>
      </c>
      <c r="G353" s="3"/>
      <c r="H353" s="3">
        <f>SUM(F353:G353)</f>
        <v>125179.1</v>
      </c>
      <c r="I353" s="69">
        <v>95470.1</v>
      </c>
      <c r="J353" s="3"/>
      <c r="K353" s="3">
        <f>SUM(I353:J353)</f>
        <v>95470.1</v>
      </c>
      <c r="L353" s="3"/>
      <c r="M353" s="3">
        <f>SUM(K353:L353)</f>
        <v>95470.1</v>
      </c>
      <c r="N353" s="69">
        <v>95470.1</v>
      </c>
      <c r="O353" s="3"/>
      <c r="P353" s="3">
        <f>SUM(N353:O353)</f>
        <v>95470.1</v>
      </c>
      <c r="Q353" s="3"/>
      <c r="R353" s="3">
        <f>SUM(P353:Q353)</f>
        <v>95470.1</v>
      </c>
    </row>
    <row r="354" spans="1:18" ht="33" customHeight="1" outlineLevel="7" x14ac:dyDescent="0.2">
      <c r="A354" s="62" t="s">
        <v>105</v>
      </c>
      <c r="B354" s="62"/>
      <c r="C354" s="2" t="s">
        <v>55</v>
      </c>
      <c r="D354" s="66">
        <f>D355+D358</f>
        <v>23473.4</v>
      </c>
      <c r="E354" s="66">
        <f t="shared" ref="E354:F354" si="975">E355+E358</f>
        <v>0</v>
      </c>
      <c r="F354" s="66">
        <f t="shared" si="975"/>
        <v>23473.4</v>
      </c>
      <c r="G354" s="66">
        <f t="shared" ref="G354:H354" si="976">G355+G358</f>
        <v>3.5565600000000002</v>
      </c>
      <c r="H354" s="66">
        <f t="shared" si="976"/>
        <v>23476.956559999999</v>
      </c>
      <c r="I354" s="66">
        <f t="shared" ref="I354:N354" si="977">I355+I358</f>
        <v>22516.199999999997</v>
      </c>
      <c r="J354" s="66">
        <f t="shared" ref="J354:L354" si="978">J355+J358</f>
        <v>0</v>
      </c>
      <c r="K354" s="66">
        <f t="shared" ref="K354:M354" si="979">K355+K358</f>
        <v>22516.199999999997</v>
      </c>
      <c r="L354" s="66">
        <f t="shared" si="978"/>
        <v>0</v>
      </c>
      <c r="M354" s="66">
        <f t="shared" si="979"/>
        <v>22516.199999999997</v>
      </c>
      <c r="N354" s="66">
        <f t="shared" si="977"/>
        <v>5831.9</v>
      </c>
      <c r="O354" s="66">
        <f t="shared" ref="O354:R354" si="980">O355+O358</f>
        <v>0</v>
      </c>
      <c r="P354" s="66">
        <f t="shared" ref="P354" si="981">P355+P358</f>
        <v>5831.9</v>
      </c>
      <c r="Q354" s="66">
        <f t="shared" si="980"/>
        <v>0</v>
      </c>
      <c r="R354" s="66">
        <f t="shared" si="980"/>
        <v>5831.9</v>
      </c>
    </row>
    <row r="355" spans="1:18" ht="31.5" outlineLevel="7" x14ac:dyDescent="0.2">
      <c r="A355" s="62" t="s">
        <v>106</v>
      </c>
      <c r="B355" s="62"/>
      <c r="C355" s="2" t="s">
        <v>668</v>
      </c>
      <c r="D355" s="66">
        <f>D356+D357</f>
        <v>6789.1</v>
      </c>
      <c r="E355" s="66">
        <f t="shared" ref="E355:F355" si="982">E356+E357</f>
        <v>0</v>
      </c>
      <c r="F355" s="66">
        <f t="shared" si="982"/>
        <v>6789.1</v>
      </c>
      <c r="G355" s="66">
        <f t="shared" ref="G355:H355" si="983">G356+G357</f>
        <v>3.5565600000000002</v>
      </c>
      <c r="H355" s="66">
        <f t="shared" si="983"/>
        <v>6792.6565599999994</v>
      </c>
      <c r="I355" s="66">
        <f t="shared" ref="I355:N355" si="984">I356+I357</f>
        <v>5831.9</v>
      </c>
      <c r="J355" s="66">
        <f t="shared" ref="J355:L355" si="985">J356+J357</f>
        <v>0</v>
      </c>
      <c r="K355" s="66">
        <f t="shared" ref="K355:M355" si="986">K356+K357</f>
        <v>5831.9</v>
      </c>
      <c r="L355" s="66">
        <f t="shared" si="985"/>
        <v>0</v>
      </c>
      <c r="M355" s="66">
        <f t="shared" si="986"/>
        <v>5831.9</v>
      </c>
      <c r="N355" s="66">
        <f t="shared" si="984"/>
        <v>5831.9</v>
      </c>
      <c r="O355" s="66">
        <f t="shared" ref="O355:R355" si="987">O356+O357</f>
        <v>0</v>
      </c>
      <c r="P355" s="66">
        <f t="shared" ref="P355" si="988">P356+P357</f>
        <v>5831.9</v>
      </c>
      <c r="Q355" s="66">
        <f t="shared" si="987"/>
        <v>0</v>
      </c>
      <c r="R355" s="66">
        <f t="shared" si="987"/>
        <v>5831.9</v>
      </c>
    </row>
    <row r="356" spans="1:18" ht="31.5" outlineLevel="7" x14ac:dyDescent="0.2">
      <c r="A356" s="63" t="s">
        <v>106</v>
      </c>
      <c r="B356" s="63" t="s">
        <v>6</v>
      </c>
      <c r="C356" s="80" t="s">
        <v>7</v>
      </c>
      <c r="D356" s="3">
        <v>5010</v>
      </c>
      <c r="E356" s="3"/>
      <c r="F356" s="3">
        <f t="shared" ref="F356:F357" si="989">SUM(D356:E356)</f>
        <v>5010</v>
      </c>
      <c r="G356" s="3">
        <v>3.5565600000000002</v>
      </c>
      <c r="H356" s="3">
        <f t="shared" ref="H356:H357" si="990">SUM(F356:G356)</f>
        <v>5013.55656</v>
      </c>
      <c r="I356" s="69">
        <v>4146.3</v>
      </c>
      <c r="J356" s="3"/>
      <c r="K356" s="3">
        <f t="shared" ref="K356:K357" si="991">SUM(I356:J356)</f>
        <v>4146.3</v>
      </c>
      <c r="L356" s="3"/>
      <c r="M356" s="3">
        <f t="shared" ref="M356:M357" si="992">SUM(K356:L356)</f>
        <v>4146.3</v>
      </c>
      <c r="N356" s="69">
        <v>4146.3</v>
      </c>
      <c r="O356" s="3"/>
      <c r="P356" s="3">
        <f t="shared" ref="P356:P357" si="993">SUM(N356:O356)</f>
        <v>4146.3</v>
      </c>
      <c r="Q356" s="3"/>
      <c r="R356" s="3">
        <f t="shared" ref="R356:R357" si="994">SUM(P356:Q356)</f>
        <v>4146.3</v>
      </c>
    </row>
    <row r="357" spans="1:18" hidden="1" outlineLevel="7" x14ac:dyDescent="0.2">
      <c r="A357" s="63" t="s">
        <v>106</v>
      </c>
      <c r="B357" s="63" t="s">
        <v>14</v>
      </c>
      <c r="C357" s="80" t="s">
        <v>15</v>
      </c>
      <c r="D357" s="3">
        <f>1000+779.1</f>
        <v>1779.1</v>
      </c>
      <c r="E357" s="3"/>
      <c r="F357" s="3">
        <f t="shared" si="989"/>
        <v>1779.1</v>
      </c>
      <c r="G357" s="3"/>
      <c r="H357" s="3">
        <f t="shared" si="990"/>
        <v>1779.1</v>
      </c>
      <c r="I357" s="69">
        <f>906.5+779.1</f>
        <v>1685.6</v>
      </c>
      <c r="J357" s="3"/>
      <c r="K357" s="3">
        <f t="shared" si="991"/>
        <v>1685.6</v>
      </c>
      <c r="L357" s="3"/>
      <c r="M357" s="3">
        <f t="shared" si="992"/>
        <v>1685.6</v>
      </c>
      <c r="N357" s="69">
        <f>906.5+779.1</f>
        <v>1685.6</v>
      </c>
      <c r="O357" s="3"/>
      <c r="P357" s="3">
        <f t="shared" si="993"/>
        <v>1685.6</v>
      </c>
      <c r="Q357" s="3"/>
      <c r="R357" s="3">
        <f t="shared" si="994"/>
        <v>1685.6</v>
      </c>
    </row>
    <row r="358" spans="1:18" ht="79.5" hidden="1" customHeight="1" outlineLevel="7" x14ac:dyDescent="0.2">
      <c r="A358" s="62" t="s">
        <v>526</v>
      </c>
      <c r="B358" s="62"/>
      <c r="C358" s="87" t="s">
        <v>527</v>
      </c>
      <c r="D358" s="64">
        <f>D359</f>
        <v>16684.3</v>
      </c>
      <c r="E358" s="64">
        <f t="shared" ref="E358:H358" si="995">E359</f>
        <v>0</v>
      </c>
      <c r="F358" s="64">
        <f t="shared" si="995"/>
        <v>16684.3</v>
      </c>
      <c r="G358" s="64">
        <f t="shared" si="995"/>
        <v>0</v>
      </c>
      <c r="H358" s="64">
        <f t="shared" si="995"/>
        <v>16684.3</v>
      </c>
      <c r="I358" s="64">
        <f t="shared" ref="I358:N358" si="996">I359</f>
        <v>16684.3</v>
      </c>
      <c r="J358" s="64">
        <f t="shared" ref="J358:L358" si="997">J359</f>
        <v>0</v>
      </c>
      <c r="K358" s="64">
        <f t="shared" ref="K358:M358" si="998">K359</f>
        <v>16684.3</v>
      </c>
      <c r="L358" s="64">
        <f t="shared" si="997"/>
        <v>0</v>
      </c>
      <c r="M358" s="64">
        <f t="shared" si="998"/>
        <v>16684.3</v>
      </c>
      <c r="N358" s="64">
        <f t="shared" si="996"/>
        <v>0</v>
      </c>
      <c r="O358" s="64">
        <f t="shared" ref="O358:Q358" si="999">O359</f>
        <v>0</v>
      </c>
      <c r="P358" s="64"/>
      <c r="Q358" s="64">
        <f t="shared" si="999"/>
        <v>0</v>
      </c>
      <c r="R358" s="64"/>
    </row>
    <row r="359" spans="1:18" hidden="1" outlineLevel="7" x14ac:dyDescent="0.2">
      <c r="A359" s="63" t="s">
        <v>526</v>
      </c>
      <c r="B359" s="63" t="s">
        <v>14</v>
      </c>
      <c r="C359" s="80" t="s">
        <v>15</v>
      </c>
      <c r="D359" s="3">
        <v>16684.3</v>
      </c>
      <c r="E359" s="3"/>
      <c r="F359" s="3">
        <f>SUM(D359:E359)</f>
        <v>16684.3</v>
      </c>
      <c r="G359" s="3"/>
      <c r="H359" s="3">
        <f>SUM(F359:G359)</f>
        <v>16684.3</v>
      </c>
      <c r="I359" s="3">
        <v>16684.3</v>
      </c>
      <c r="J359" s="3"/>
      <c r="K359" s="3">
        <f>SUM(I359:J359)</f>
        <v>16684.3</v>
      </c>
      <c r="L359" s="3"/>
      <c r="M359" s="3">
        <f>SUM(K359:L359)</f>
        <v>16684.3</v>
      </c>
      <c r="N359" s="3"/>
      <c r="O359" s="3"/>
      <c r="P359" s="3"/>
      <c r="Q359" s="3"/>
      <c r="R359" s="3"/>
    </row>
    <row r="360" spans="1:18" ht="31.5" outlineLevel="3" collapsed="1" x14ac:dyDescent="0.2">
      <c r="A360" s="62" t="s">
        <v>188</v>
      </c>
      <c r="B360" s="62"/>
      <c r="C360" s="2" t="s">
        <v>669</v>
      </c>
      <c r="D360" s="66">
        <f t="shared" ref="D360:R360" si="1000">D361+D383</f>
        <v>166493</v>
      </c>
      <c r="E360" s="66">
        <f t="shared" si="1000"/>
        <v>0</v>
      </c>
      <c r="F360" s="66">
        <f t="shared" si="1000"/>
        <v>166493</v>
      </c>
      <c r="G360" s="66">
        <f t="shared" si="1000"/>
        <v>9311.4186499999996</v>
      </c>
      <c r="H360" s="66">
        <f t="shared" si="1000"/>
        <v>175804.41865000001</v>
      </c>
      <c r="I360" s="66">
        <f t="shared" si="1000"/>
        <v>164551.19999999998</v>
      </c>
      <c r="J360" s="66">
        <f t="shared" si="1000"/>
        <v>0</v>
      </c>
      <c r="K360" s="66">
        <f t="shared" si="1000"/>
        <v>164551.19999999998</v>
      </c>
      <c r="L360" s="66">
        <f t="shared" si="1000"/>
        <v>0</v>
      </c>
      <c r="M360" s="66">
        <f t="shared" si="1000"/>
        <v>164551.19999999998</v>
      </c>
      <c r="N360" s="66">
        <f t="shared" si="1000"/>
        <v>164551.19999999998</v>
      </c>
      <c r="O360" s="66">
        <f t="shared" si="1000"/>
        <v>0</v>
      </c>
      <c r="P360" s="66">
        <f t="shared" si="1000"/>
        <v>164551.19999999998</v>
      </c>
      <c r="Q360" s="66">
        <f t="shared" si="1000"/>
        <v>0</v>
      </c>
      <c r="R360" s="66">
        <f t="shared" si="1000"/>
        <v>164551.19999999998</v>
      </c>
    </row>
    <row r="361" spans="1:18" ht="37.5" customHeight="1" outlineLevel="4" x14ac:dyDescent="0.2">
      <c r="A361" s="62" t="s">
        <v>189</v>
      </c>
      <c r="B361" s="62"/>
      <c r="C361" s="2" t="s">
        <v>190</v>
      </c>
      <c r="D361" s="66">
        <f>D362+D371</f>
        <v>11904.599999999999</v>
      </c>
      <c r="E361" s="66">
        <f>E362+E371</f>
        <v>0</v>
      </c>
      <c r="F361" s="66">
        <f>F362+F371+F380</f>
        <v>11904.599999999999</v>
      </c>
      <c r="G361" s="66">
        <f t="shared" ref="G361" si="1001">G362+G371+G380</f>
        <v>9311.4186499999996</v>
      </c>
      <c r="H361" s="66">
        <f>H362+H371+H380</f>
        <v>21216.018649999998</v>
      </c>
      <c r="I361" s="66">
        <f t="shared" ref="I361:R361" si="1002">I362+I371</f>
        <v>9962.7999999999993</v>
      </c>
      <c r="J361" s="66">
        <f t="shared" si="1002"/>
        <v>0</v>
      </c>
      <c r="K361" s="66">
        <f t="shared" si="1002"/>
        <v>9962.7999999999993</v>
      </c>
      <c r="L361" s="66">
        <f t="shared" si="1002"/>
        <v>0</v>
      </c>
      <c r="M361" s="66">
        <f t="shared" si="1002"/>
        <v>9962.7999999999993</v>
      </c>
      <c r="N361" s="66">
        <f t="shared" si="1002"/>
        <v>9962.7999999999993</v>
      </c>
      <c r="O361" s="66">
        <f t="shared" si="1002"/>
        <v>0</v>
      </c>
      <c r="P361" s="66">
        <f t="shared" si="1002"/>
        <v>9962.7999999999993</v>
      </c>
      <c r="Q361" s="66">
        <f t="shared" si="1002"/>
        <v>0</v>
      </c>
      <c r="R361" s="66">
        <f t="shared" si="1002"/>
        <v>9962.7999999999993</v>
      </c>
    </row>
    <row r="362" spans="1:18" ht="31.5" outlineLevel="5" x14ac:dyDescent="0.2">
      <c r="A362" s="62" t="s">
        <v>191</v>
      </c>
      <c r="B362" s="62"/>
      <c r="C362" s="2" t="s">
        <v>192</v>
      </c>
      <c r="D362" s="66">
        <f>D365+D369+D363</f>
        <v>6415</v>
      </c>
      <c r="E362" s="66">
        <f t="shared" ref="E362" si="1003">E365+E369+E363</f>
        <v>0</v>
      </c>
      <c r="F362" s="66">
        <f>F365+F369+F363+F367</f>
        <v>6415</v>
      </c>
      <c r="G362" s="66">
        <f t="shared" ref="G362:R362" si="1004">G365+G369+G363+G367</f>
        <v>903</v>
      </c>
      <c r="H362" s="66">
        <f t="shared" si="1004"/>
        <v>7318</v>
      </c>
      <c r="I362" s="66">
        <f t="shared" si="1004"/>
        <v>4462.6000000000004</v>
      </c>
      <c r="J362" s="66">
        <f t="shared" si="1004"/>
        <v>0</v>
      </c>
      <c r="K362" s="66">
        <f t="shared" si="1004"/>
        <v>4462.6000000000004</v>
      </c>
      <c r="L362" s="66">
        <f t="shared" si="1004"/>
        <v>0</v>
      </c>
      <c r="M362" s="66">
        <f t="shared" si="1004"/>
        <v>4462.6000000000004</v>
      </c>
      <c r="N362" s="66">
        <f t="shared" si="1004"/>
        <v>4462.6000000000004</v>
      </c>
      <c r="O362" s="66">
        <f t="shared" si="1004"/>
        <v>0</v>
      </c>
      <c r="P362" s="66">
        <f t="shared" si="1004"/>
        <v>4462.6000000000004</v>
      </c>
      <c r="Q362" s="66">
        <f t="shared" si="1004"/>
        <v>0</v>
      </c>
      <c r="R362" s="66">
        <f t="shared" si="1004"/>
        <v>4462.6000000000004</v>
      </c>
    </row>
    <row r="363" spans="1:18" ht="31.5" hidden="1" outlineLevel="5" x14ac:dyDescent="0.2">
      <c r="A363" s="210" t="s">
        <v>442</v>
      </c>
      <c r="B363" s="210"/>
      <c r="C363" s="61" t="s">
        <v>443</v>
      </c>
      <c r="D363" s="66">
        <f>D364</f>
        <v>1500</v>
      </c>
      <c r="E363" s="66">
        <f t="shared" ref="E363:H363" si="1005">E364</f>
        <v>0</v>
      </c>
      <c r="F363" s="66">
        <f t="shared" si="1005"/>
        <v>1500</v>
      </c>
      <c r="G363" s="66">
        <f t="shared" si="1005"/>
        <v>0</v>
      </c>
      <c r="H363" s="66">
        <f t="shared" si="1005"/>
        <v>1500</v>
      </c>
      <c r="I363" s="66">
        <f t="shared" ref="I363:N363" si="1006">I364</f>
        <v>1500</v>
      </c>
      <c r="J363" s="66">
        <f t="shared" ref="J363:L363" si="1007">J364</f>
        <v>0</v>
      </c>
      <c r="K363" s="66">
        <f t="shared" ref="K363:M363" si="1008">K364</f>
        <v>1500</v>
      </c>
      <c r="L363" s="66">
        <f t="shared" si="1007"/>
        <v>0</v>
      </c>
      <c r="M363" s="66">
        <f t="shared" si="1008"/>
        <v>1500</v>
      </c>
      <c r="N363" s="66">
        <f t="shared" si="1006"/>
        <v>1500</v>
      </c>
      <c r="O363" s="66">
        <f t="shared" ref="O363:Q363" si="1009">O364</f>
        <v>0</v>
      </c>
      <c r="P363" s="66">
        <f t="shared" ref="P363:R363" si="1010">P364</f>
        <v>1500</v>
      </c>
      <c r="Q363" s="66">
        <f t="shared" si="1009"/>
        <v>0</v>
      </c>
      <c r="R363" s="66">
        <f t="shared" si="1010"/>
        <v>1500</v>
      </c>
    </row>
    <row r="364" spans="1:18" ht="31.5" hidden="1" outlineLevel="5" x14ac:dyDescent="0.2">
      <c r="A364" s="59" t="s">
        <v>442</v>
      </c>
      <c r="B364" s="59" t="s">
        <v>41</v>
      </c>
      <c r="C364" s="82" t="s">
        <v>42</v>
      </c>
      <c r="D364" s="3">
        <v>1500</v>
      </c>
      <c r="E364" s="3"/>
      <c r="F364" s="3">
        <f>SUM(D364:E364)</f>
        <v>1500</v>
      </c>
      <c r="G364" s="3"/>
      <c r="H364" s="3">
        <f>SUM(F364:G364)</f>
        <v>1500</v>
      </c>
      <c r="I364" s="69">
        <v>1500</v>
      </c>
      <c r="J364" s="3"/>
      <c r="K364" s="3">
        <f>SUM(I364:J364)</f>
        <v>1500</v>
      </c>
      <c r="L364" s="3"/>
      <c r="M364" s="3">
        <f>SUM(K364:L364)</f>
        <v>1500</v>
      </c>
      <c r="N364" s="69">
        <v>1500</v>
      </c>
      <c r="O364" s="3"/>
      <c r="P364" s="3">
        <f>SUM(N364:O364)</f>
        <v>1500</v>
      </c>
      <c r="Q364" s="3"/>
      <c r="R364" s="3">
        <f>SUM(P364:Q364)</f>
        <v>1500</v>
      </c>
    </row>
    <row r="365" spans="1:18" ht="35.25" hidden="1" customHeight="1" outlineLevel="7" x14ac:dyDescent="0.2">
      <c r="A365" s="62" t="s">
        <v>288</v>
      </c>
      <c r="B365" s="62"/>
      <c r="C365" s="2" t="s">
        <v>289</v>
      </c>
      <c r="D365" s="66">
        <f>D366</f>
        <v>215</v>
      </c>
      <c r="E365" s="66">
        <f t="shared" ref="E365:H367" si="1011">E366</f>
        <v>0</v>
      </c>
      <c r="F365" s="66">
        <f t="shared" si="1011"/>
        <v>215</v>
      </c>
      <c r="G365" s="66">
        <f t="shared" si="1011"/>
        <v>0</v>
      </c>
      <c r="H365" s="66">
        <f t="shared" si="1011"/>
        <v>215</v>
      </c>
      <c r="I365" s="66">
        <f t="shared" ref="I365:N365" si="1012">I366</f>
        <v>962.6</v>
      </c>
      <c r="J365" s="66">
        <f t="shared" ref="J365:L365" si="1013">J366</f>
        <v>0</v>
      </c>
      <c r="K365" s="66">
        <f t="shared" ref="K365:M365" si="1014">K366</f>
        <v>962.6</v>
      </c>
      <c r="L365" s="66">
        <f t="shared" si="1013"/>
        <v>0</v>
      </c>
      <c r="M365" s="66">
        <f t="shared" si="1014"/>
        <v>962.6</v>
      </c>
      <c r="N365" s="66">
        <f t="shared" si="1012"/>
        <v>962.6</v>
      </c>
      <c r="O365" s="66">
        <f t="shared" ref="O365:Q365" si="1015">O366</f>
        <v>0</v>
      </c>
      <c r="P365" s="66">
        <f t="shared" ref="P365:R365" si="1016">P366</f>
        <v>962.6</v>
      </c>
      <c r="Q365" s="66">
        <f t="shared" si="1015"/>
        <v>0</v>
      </c>
      <c r="R365" s="66">
        <f t="shared" si="1016"/>
        <v>962.6</v>
      </c>
    </row>
    <row r="366" spans="1:18" ht="31.5" hidden="1" outlineLevel="5" x14ac:dyDescent="0.2">
      <c r="A366" s="63" t="s">
        <v>288</v>
      </c>
      <c r="B366" s="63" t="s">
        <v>41</v>
      </c>
      <c r="C366" s="80" t="s">
        <v>42</v>
      </c>
      <c r="D366" s="3">
        <v>215</v>
      </c>
      <c r="E366" s="3"/>
      <c r="F366" s="3">
        <f>SUM(D366:E366)</f>
        <v>215</v>
      </c>
      <c r="G366" s="3"/>
      <c r="H366" s="3">
        <f>SUM(F366:G366)</f>
        <v>215</v>
      </c>
      <c r="I366" s="69">
        <v>962.6</v>
      </c>
      <c r="J366" s="3"/>
      <c r="K366" s="3">
        <f>SUM(I366:J366)</f>
        <v>962.6</v>
      </c>
      <c r="L366" s="3"/>
      <c r="M366" s="3">
        <f>SUM(K366:L366)</f>
        <v>962.6</v>
      </c>
      <c r="N366" s="69">
        <v>962.6</v>
      </c>
      <c r="O366" s="3"/>
      <c r="P366" s="3">
        <f>SUM(N366:O366)</f>
        <v>962.6</v>
      </c>
      <c r="Q366" s="3"/>
      <c r="R366" s="3">
        <f>SUM(P366:Q366)</f>
        <v>962.6</v>
      </c>
    </row>
    <row r="367" spans="1:18" ht="31.5" outlineLevel="5" x14ac:dyDescent="0.25">
      <c r="A367" s="100" t="s">
        <v>735</v>
      </c>
      <c r="B367" s="100"/>
      <c r="C367" s="83" t="s">
        <v>736</v>
      </c>
      <c r="D367" s="3"/>
      <c r="E367" s="3"/>
      <c r="F367" s="3"/>
      <c r="G367" s="66">
        <f t="shared" si="1011"/>
        <v>5603</v>
      </c>
      <c r="H367" s="66">
        <f t="shared" si="1011"/>
        <v>5603</v>
      </c>
      <c r="I367" s="69"/>
      <c r="J367" s="3"/>
      <c r="K367" s="3"/>
      <c r="L367" s="3"/>
      <c r="M367" s="3"/>
      <c r="N367" s="69"/>
      <c r="O367" s="3"/>
      <c r="P367" s="3"/>
      <c r="Q367" s="3"/>
      <c r="R367" s="3"/>
    </row>
    <row r="368" spans="1:18" ht="31.5" outlineLevel="5" x14ac:dyDescent="0.2">
      <c r="A368" s="101" t="s">
        <v>735</v>
      </c>
      <c r="B368" s="101" t="s">
        <v>76</v>
      </c>
      <c r="C368" s="80" t="s">
        <v>77</v>
      </c>
      <c r="D368" s="3"/>
      <c r="E368" s="3"/>
      <c r="F368" s="3"/>
      <c r="G368" s="3">
        <v>5603</v>
      </c>
      <c r="H368" s="3">
        <f>SUM(F368:G368)</f>
        <v>5603</v>
      </c>
      <c r="I368" s="69"/>
      <c r="J368" s="3"/>
      <c r="K368" s="3"/>
      <c r="L368" s="3"/>
      <c r="M368" s="3"/>
      <c r="N368" s="69"/>
      <c r="O368" s="3"/>
      <c r="P368" s="3"/>
      <c r="Q368" s="3"/>
      <c r="R368" s="3"/>
    </row>
    <row r="369" spans="1:18" ht="47.25" hidden="1" outlineLevel="7" x14ac:dyDescent="0.2">
      <c r="A369" s="210" t="s">
        <v>330</v>
      </c>
      <c r="B369" s="210"/>
      <c r="C369" s="61" t="s">
        <v>559</v>
      </c>
      <c r="D369" s="64">
        <f>D370</f>
        <v>4700</v>
      </c>
      <c r="E369" s="64">
        <f t="shared" ref="E369:H369" si="1017">E370</f>
        <v>0</v>
      </c>
      <c r="F369" s="64">
        <f t="shared" si="1017"/>
        <v>4700</v>
      </c>
      <c r="G369" s="64">
        <f t="shared" si="1017"/>
        <v>-4700</v>
      </c>
      <c r="H369" s="64">
        <f t="shared" si="1017"/>
        <v>0</v>
      </c>
      <c r="I369" s="64">
        <f t="shared" ref="I369:N369" si="1018">I370</f>
        <v>2000</v>
      </c>
      <c r="J369" s="64">
        <f t="shared" ref="J369:L369" si="1019">J370</f>
        <v>0</v>
      </c>
      <c r="K369" s="64">
        <f t="shared" ref="K369:M369" si="1020">K370</f>
        <v>2000</v>
      </c>
      <c r="L369" s="64">
        <f t="shared" si="1019"/>
        <v>0</v>
      </c>
      <c r="M369" s="64">
        <f t="shared" si="1020"/>
        <v>2000</v>
      </c>
      <c r="N369" s="64">
        <f t="shared" si="1018"/>
        <v>2000</v>
      </c>
      <c r="O369" s="64">
        <f t="shared" ref="O369:Q369" si="1021">O370</f>
        <v>0</v>
      </c>
      <c r="P369" s="64">
        <f t="shared" ref="P369:R369" si="1022">P370</f>
        <v>2000</v>
      </c>
      <c r="Q369" s="64">
        <f t="shared" si="1021"/>
        <v>0</v>
      </c>
      <c r="R369" s="64">
        <f t="shared" si="1022"/>
        <v>2000</v>
      </c>
    </row>
    <row r="370" spans="1:18" ht="31.5" hidden="1" outlineLevel="7" x14ac:dyDescent="0.2">
      <c r="A370" s="59" t="s">
        <v>330</v>
      </c>
      <c r="B370" s="59" t="s">
        <v>41</v>
      </c>
      <c r="C370" s="82" t="s">
        <v>42</v>
      </c>
      <c r="D370" s="3">
        <v>4700</v>
      </c>
      <c r="E370" s="3"/>
      <c r="F370" s="3">
        <f>SUM(D370:E370)</f>
        <v>4700</v>
      </c>
      <c r="G370" s="3">
        <v>-4700</v>
      </c>
      <c r="H370" s="3">
        <f>SUM(F370:G370)</f>
        <v>0</v>
      </c>
      <c r="I370" s="3">
        <v>2000</v>
      </c>
      <c r="J370" s="3"/>
      <c r="K370" s="3">
        <f>SUM(I370:J370)</f>
        <v>2000</v>
      </c>
      <c r="L370" s="3"/>
      <c r="M370" s="3">
        <f>SUM(K370:L370)</f>
        <v>2000</v>
      </c>
      <c r="N370" s="3">
        <v>2000</v>
      </c>
      <c r="O370" s="3"/>
      <c r="P370" s="3">
        <f>SUM(N370:O370)</f>
        <v>2000</v>
      </c>
      <c r="Q370" s="3"/>
      <c r="R370" s="3">
        <f>SUM(P370:Q370)</f>
        <v>2000</v>
      </c>
    </row>
    <row r="371" spans="1:18" ht="31.5" hidden="1" outlineLevel="7" x14ac:dyDescent="0.2">
      <c r="A371" s="62" t="s">
        <v>285</v>
      </c>
      <c r="B371" s="62"/>
      <c r="C371" s="2" t="s">
        <v>286</v>
      </c>
      <c r="D371" s="66">
        <f>D372+D376+D378</f>
        <v>5489.5999999999995</v>
      </c>
      <c r="E371" s="66">
        <f t="shared" ref="E371:F371" si="1023">E372+E376+E378</f>
        <v>0</v>
      </c>
      <c r="F371" s="66">
        <f t="shared" si="1023"/>
        <v>5489.5999999999995</v>
      </c>
      <c r="G371" s="66">
        <f t="shared" ref="G371:H371" si="1024">G372+G376+G378</f>
        <v>0</v>
      </c>
      <c r="H371" s="66">
        <f t="shared" si="1024"/>
        <v>5489.5999999999995</v>
      </c>
      <c r="I371" s="66">
        <f>I372+I376+I378</f>
        <v>5500.2</v>
      </c>
      <c r="J371" s="66">
        <f t="shared" ref="J371:L371" si="1025">J372+J376+J378</f>
        <v>0</v>
      </c>
      <c r="K371" s="66">
        <f t="shared" ref="K371:M371" si="1026">K372+K376+K378</f>
        <v>5500.2</v>
      </c>
      <c r="L371" s="66">
        <f t="shared" si="1025"/>
        <v>0</v>
      </c>
      <c r="M371" s="66">
        <f t="shared" si="1026"/>
        <v>5500.2</v>
      </c>
      <c r="N371" s="66">
        <f>N372+N376+N378</f>
        <v>5500.2</v>
      </c>
      <c r="O371" s="66">
        <f t="shared" ref="O371:Q371" si="1027">O372+O376+O378</f>
        <v>0</v>
      </c>
      <c r="P371" s="66">
        <f t="shared" ref="P371:R371" si="1028">P372+P376+P378</f>
        <v>5500.2</v>
      </c>
      <c r="Q371" s="66">
        <f t="shared" si="1027"/>
        <v>0</v>
      </c>
      <c r="R371" s="66">
        <f t="shared" si="1028"/>
        <v>5500.2</v>
      </c>
    </row>
    <row r="372" spans="1:18" hidden="1" outlineLevel="7" x14ac:dyDescent="0.2">
      <c r="A372" s="62" t="s">
        <v>290</v>
      </c>
      <c r="B372" s="62"/>
      <c r="C372" s="2" t="s">
        <v>291</v>
      </c>
      <c r="D372" s="66">
        <f>D373+D374+D375</f>
        <v>4342.8999999999996</v>
      </c>
      <c r="E372" s="66">
        <f t="shared" ref="E372:F372" si="1029">E373+E374+E375</f>
        <v>0</v>
      </c>
      <c r="F372" s="66">
        <f t="shared" si="1029"/>
        <v>4342.8999999999996</v>
      </c>
      <c r="G372" s="66">
        <f t="shared" ref="G372:H372" si="1030">G373+G374+G375</f>
        <v>0</v>
      </c>
      <c r="H372" s="66">
        <f t="shared" si="1030"/>
        <v>4342.8999999999996</v>
      </c>
      <c r="I372" s="66">
        <f t="shared" ref="I372:N372" si="1031">I373+I374+I375</f>
        <v>4353.5</v>
      </c>
      <c r="J372" s="66">
        <f t="shared" ref="J372:L372" si="1032">J373+J374+J375</f>
        <v>0</v>
      </c>
      <c r="K372" s="66">
        <f t="shared" ref="K372:M372" si="1033">K373+K374+K375</f>
        <v>4353.5</v>
      </c>
      <c r="L372" s="66">
        <f t="shared" si="1032"/>
        <v>0</v>
      </c>
      <c r="M372" s="66">
        <f t="shared" si="1033"/>
        <v>4353.5</v>
      </c>
      <c r="N372" s="66">
        <f t="shared" si="1031"/>
        <v>4353.5</v>
      </c>
      <c r="O372" s="66">
        <f t="shared" ref="O372:R372" si="1034">O373+O374+O375</f>
        <v>0</v>
      </c>
      <c r="P372" s="66">
        <f t="shared" ref="P372" si="1035">P373+P374+P375</f>
        <v>4353.5</v>
      </c>
      <c r="Q372" s="66">
        <f t="shared" si="1034"/>
        <v>0</v>
      </c>
      <c r="R372" s="66">
        <f t="shared" si="1034"/>
        <v>4353.5</v>
      </c>
    </row>
    <row r="373" spans="1:18" ht="31.5" hidden="1" outlineLevel="5" x14ac:dyDescent="0.2">
      <c r="A373" s="63" t="s">
        <v>290</v>
      </c>
      <c r="B373" s="63" t="s">
        <v>6</v>
      </c>
      <c r="C373" s="80" t="s">
        <v>7</v>
      </c>
      <c r="D373" s="91">
        <v>973</v>
      </c>
      <c r="E373" s="3"/>
      <c r="F373" s="3">
        <f t="shared" ref="F373:F375" si="1036">SUM(D373:E373)</f>
        <v>973</v>
      </c>
      <c r="G373" s="3"/>
      <c r="H373" s="3">
        <f t="shared" ref="H373:H375" si="1037">SUM(F373:G373)</f>
        <v>973</v>
      </c>
      <c r="I373" s="69">
        <v>973</v>
      </c>
      <c r="J373" s="3"/>
      <c r="K373" s="3">
        <f t="shared" ref="K373:K375" si="1038">SUM(I373:J373)</f>
        <v>973</v>
      </c>
      <c r="L373" s="3"/>
      <c r="M373" s="3">
        <f t="shared" ref="M373:M375" si="1039">SUM(K373:L373)</f>
        <v>973</v>
      </c>
      <c r="N373" s="69">
        <v>973</v>
      </c>
      <c r="O373" s="3"/>
      <c r="P373" s="3">
        <f t="shared" ref="P373:P375" si="1040">SUM(N373:O373)</f>
        <v>973</v>
      </c>
      <c r="Q373" s="3"/>
      <c r="R373" s="3">
        <f t="shared" ref="R373:R375" si="1041">SUM(P373:Q373)</f>
        <v>973</v>
      </c>
    </row>
    <row r="374" spans="1:18" hidden="1" outlineLevel="7" x14ac:dyDescent="0.2">
      <c r="A374" s="63" t="s">
        <v>290</v>
      </c>
      <c r="B374" s="63" t="s">
        <v>18</v>
      </c>
      <c r="C374" s="80" t="s">
        <v>19</v>
      </c>
      <c r="D374" s="91">
        <v>303.39999999999998</v>
      </c>
      <c r="E374" s="3"/>
      <c r="F374" s="3">
        <f t="shared" si="1036"/>
        <v>303.39999999999998</v>
      </c>
      <c r="G374" s="3"/>
      <c r="H374" s="3">
        <f t="shared" si="1037"/>
        <v>303.39999999999998</v>
      </c>
      <c r="I374" s="69">
        <v>380.5</v>
      </c>
      <c r="J374" s="3"/>
      <c r="K374" s="3">
        <f t="shared" si="1038"/>
        <v>380.5</v>
      </c>
      <c r="L374" s="3"/>
      <c r="M374" s="3">
        <f t="shared" si="1039"/>
        <v>380.5</v>
      </c>
      <c r="N374" s="69">
        <v>380.5</v>
      </c>
      <c r="O374" s="3"/>
      <c r="P374" s="3">
        <f t="shared" si="1040"/>
        <v>380.5</v>
      </c>
      <c r="Q374" s="3"/>
      <c r="R374" s="3">
        <f t="shared" si="1041"/>
        <v>380.5</v>
      </c>
    </row>
    <row r="375" spans="1:18" ht="31.5" hidden="1" outlineLevel="7" x14ac:dyDescent="0.2">
      <c r="A375" s="63" t="s">
        <v>290</v>
      </c>
      <c r="B375" s="63" t="s">
        <v>41</v>
      </c>
      <c r="C375" s="80" t="s">
        <v>42</v>
      </c>
      <c r="D375" s="91">
        <v>3066.5</v>
      </c>
      <c r="E375" s="3"/>
      <c r="F375" s="3">
        <f t="shared" si="1036"/>
        <v>3066.5</v>
      </c>
      <c r="G375" s="3"/>
      <c r="H375" s="3">
        <f t="shared" si="1037"/>
        <v>3066.5</v>
      </c>
      <c r="I375" s="69">
        <v>3000</v>
      </c>
      <c r="J375" s="3"/>
      <c r="K375" s="3">
        <f t="shared" si="1038"/>
        <v>3000</v>
      </c>
      <c r="L375" s="3"/>
      <c r="M375" s="3">
        <f t="shared" si="1039"/>
        <v>3000</v>
      </c>
      <c r="N375" s="69">
        <v>3000</v>
      </c>
      <c r="O375" s="3"/>
      <c r="P375" s="3">
        <f t="shared" si="1040"/>
        <v>3000</v>
      </c>
      <c r="Q375" s="3"/>
      <c r="R375" s="3">
        <f t="shared" si="1041"/>
        <v>3000</v>
      </c>
    </row>
    <row r="376" spans="1:18" ht="31.5" hidden="1" outlineLevel="7" x14ac:dyDescent="0.2">
      <c r="A376" s="62" t="s">
        <v>287</v>
      </c>
      <c r="B376" s="62"/>
      <c r="C376" s="2" t="s">
        <v>721</v>
      </c>
      <c r="D376" s="66">
        <f>D377</f>
        <v>780</v>
      </c>
      <c r="E376" s="66">
        <f t="shared" ref="E376:H376" si="1042">E377</f>
        <v>0</v>
      </c>
      <c r="F376" s="66">
        <f t="shared" si="1042"/>
        <v>780</v>
      </c>
      <c r="G376" s="66">
        <f t="shared" si="1042"/>
        <v>0</v>
      </c>
      <c r="H376" s="66">
        <f t="shared" si="1042"/>
        <v>780</v>
      </c>
      <c r="I376" s="66">
        <f t="shared" ref="I376:N376" si="1043">I377</f>
        <v>780</v>
      </c>
      <c r="J376" s="66">
        <f t="shared" ref="J376:L376" si="1044">J377</f>
        <v>0</v>
      </c>
      <c r="K376" s="66">
        <f t="shared" ref="K376:M376" si="1045">K377</f>
        <v>780</v>
      </c>
      <c r="L376" s="66">
        <f t="shared" si="1044"/>
        <v>0</v>
      </c>
      <c r="M376" s="66">
        <f t="shared" si="1045"/>
        <v>780</v>
      </c>
      <c r="N376" s="66">
        <f t="shared" si="1043"/>
        <v>780</v>
      </c>
      <c r="O376" s="66">
        <f t="shared" ref="O376:Q376" si="1046">O377</f>
        <v>0</v>
      </c>
      <c r="P376" s="66">
        <f t="shared" ref="P376:R376" si="1047">P377</f>
        <v>780</v>
      </c>
      <c r="Q376" s="66">
        <f t="shared" si="1046"/>
        <v>0</v>
      </c>
      <c r="R376" s="66">
        <f t="shared" si="1047"/>
        <v>780</v>
      </c>
    </row>
    <row r="377" spans="1:18" hidden="1" outlineLevel="7" x14ac:dyDescent="0.2">
      <c r="A377" s="63" t="s">
        <v>287</v>
      </c>
      <c r="B377" s="63" t="s">
        <v>18</v>
      </c>
      <c r="C377" s="80" t="s">
        <v>19</v>
      </c>
      <c r="D377" s="3">
        <v>780</v>
      </c>
      <c r="E377" s="3"/>
      <c r="F377" s="3">
        <f>SUM(D377:E377)</f>
        <v>780</v>
      </c>
      <c r="G377" s="3"/>
      <c r="H377" s="3">
        <f>SUM(F377:G377)</f>
        <v>780</v>
      </c>
      <c r="I377" s="69">
        <v>780</v>
      </c>
      <c r="J377" s="3"/>
      <c r="K377" s="3">
        <f>SUM(I377:J377)</f>
        <v>780</v>
      </c>
      <c r="L377" s="3"/>
      <c r="M377" s="3">
        <f>SUM(K377:L377)</f>
        <v>780</v>
      </c>
      <c r="N377" s="69">
        <v>780</v>
      </c>
      <c r="O377" s="3"/>
      <c r="P377" s="3">
        <f>SUM(N377:O377)</f>
        <v>780</v>
      </c>
      <c r="Q377" s="3"/>
      <c r="R377" s="3">
        <f>SUM(P377:Q377)</f>
        <v>780</v>
      </c>
    </row>
    <row r="378" spans="1:18" ht="31.5" hidden="1" outlineLevel="7" x14ac:dyDescent="0.2">
      <c r="A378" s="62" t="s">
        <v>435</v>
      </c>
      <c r="B378" s="63"/>
      <c r="C378" s="2" t="s">
        <v>571</v>
      </c>
      <c r="D378" s="64">
        <f>D379</f>
        <v>366.7</v>
      </c>
      <c r="E378" s="64">
        <f t="shared" ref="E378:H378" si="1048">E379</f>
        <v>0</v>
      </c>
      <c r="F378" s="64">
        <f t="shared" si="1048"/>
        <v>366.7</v>
      </c>
      <c r="G378" s="64">
        <f t="shared" si="1048"/>
        <v>0</v>
      </c>
      <c r="H378" s="64">
        <f t="shared" si="1048"/>
        <v>366.7</v>
      </c>
      <c r="I378" s="64">
        <f t="shared" ref="I378:N378" si="1049">I379</f>
        <v>366.7</v>
      </c>
      <c r="J378" s="64">
        <f t="shared" ref="J378:L378" si="1050">J379</f>
        <v>0</v>
      </c>
      <c r="K378" s="64">
        <f t="shared" ref="K378:M378" si="1051">K379</f>
        <v>366.7</v>
      </c>
      <c r="L378" s="64">
        <f t="shared" si="1050"/>
        <v>0</v>
      </c>
      <c r="M378" s="64">
        <f t="shared" si="1051"/>
        <v>366.7</v>
      </c>
      <c r="N378" s="64">
        <f t="shared" si="1049"/>
        <v>366.7</v>
      </c>
      <c r="O378" s="64">
        <f t="shared" ref="O378:Q378" si="1052">O379</f>
        <v>0</v>
      </c>
      <c r="P378" s="64">
        <f t="shared" ref="P378:R378" si="1053">P379</f>
        <v>366.7</v>
      </c>
      <c r="Q378" s="64">
        <f t="shared" si="1052"/>
        <v>0</v>
      </c>
      <c r="R378" s="64">
        <f t="shared" si="1053"/>
        <v>366.7</v>
      </c>
    </row>
    <row r="379" spans="1:18" ht="31.5" hidden="1" outlineLevel="7" x14ac:dyDescent="0.2">
      <c r="A379" s="63" t="s">
        <v>435</v>
      </c>
      <c r="B379" s="63" t="s">
        <v>41</v>
      </c>
      <c r="C379" s="80" t="s">
        <v>42</v>
      </c>
      <c r="D379" s="3">
        <v>366.7</v>
      </c>
      <c r="E379" s="3"/>
      <c r="F379" s="3">
        <f>SUM(D379:E379)</f>
        <v>366.7</v>
      </c>
      <c r="G379" s="3"/>
      <c r="H379" s="3">
        <f>SUM(F379:G379)</f>
        <v>366.7</v>
      </c>
      <c r="I379" s="69">
        <v>366.7</v>
      </c>
      <c r="J379" s="3"/>
      <c r="K379" s="3">
        <f>SUM(I379:J379)</f>
        <v>366.7</v>
      </c>
      <c r="L379" s="3"/>
      <c r="M379" s="3">
        <f>SUM(K379:L379)</f>
        <v>366.7</v>
      </c>
      <c r="N379" s="69">
        <v>366.7</v>
      </c>
      <c r="O379" s="3"/>
      <c r="P379" s="3">
        <f>SUM(N379:O379)</f>
        <v>366.7</v>
      </c>
      <c r="Q379" s="3"/>
      <c r="R379" s="3">
        <f>SUM(P379:Q379)</f>
        <v>366.7</v>
      </c>
    </row>
    <row r="380" spans="1:18" ht="31.5" outlineLevel="7" x14ac:dyDescent="0.2">
      <c r="A380" s="210" t="s">
        <v>777</v>
      </c>
      <c r="B380" s="63"/>
      <c r="C380" s="61" t="s">
        <v>779</v>
      </c>
      <c r="D380" s="3"/>
      <c r="E380" s="3"/>
      <c r="F380" s="64">
        <f>F381</f>
        <v>0</v>
      </c>
      <c r="G380" s="64">
        <f t="shared" ref="G380:H381" si="1054">G381</f>
        <v>8408.4186499999996</v>
      </c>
      <c r="H380" s="64">
        <f t="shared" si="1054"/>
        <v>8408.4186499999996</v>
      </c>
      <c r="I380" s="69"/>
      <c r="J380" s="3"/>
      <c r="K380" s="3"/>
      <c r="L380" s="3"/>
      <c r="M380" s="3"/>
      <c r="N380" s="69"/>
      <c r="O380" s="3"/>
      <c r="P380" s="3"/>
      <c r="Q380" s="3"/>
      <c r="R380" s="3"/>
    </row>
    <row r="381" spans="1:18" ht="47.25" outlineLevel="7" x14ac:dyDescent="0.2">
      <c r="A381" s="210" t="s">
        <v>778</v>
      </c>
      <c r="B381" s="210"/>
      <c r="C381" s="61" t="s">
        <v>331</v>
      </c>
      <c r="D381" s="3"/>
      <c r="E381" s="3"/>
      <c r="F381" s="64">
        <f>F382</f>
        <v>0</v>
      </c>
      <c r="G381" s="64">
        <f t="shared" si="1054"/>
        <v>8408.4186499999996</v>
      </c>
      <c r="H381" s="64">
        <f t="shared" si="1054"/>
        <v>8408.4186499999996</v>
      </c>
      <c r="I381" s="69"/>
      <c r="J381" s="3"/>
      <c r="K381" s="3"/>
      <c r="L381" s="3"/>
      <c r="M381" s="3"/>
      <c r="N381" s="69"/>
      <c r="O381" s="3"/>
      <c r="P381" s="3"/>
      <c r="Q381" s="3"/>
      <c r="R381" s="3"/>
    </row>
    <row r="382" spans="1:18" ht="31.5" outlineLevel="7" x14ac:dyDescent="0.2">
      <c r="A382" s="59" t="s">
        <v>778</v>
      </c>
      <c r="B382" s="59" t="s">
        <v>41</v>
      </c>
      <c r="C382" s="82" t="s">
        <v>42</v>
      </c>
      <c r="D382" s="3"/>
      <c r="E382" s="3"/>
      <c r="F382" s="3">
        <v>0</v>
      </c>
      <c r="G382" s="3">
        <f>742.15589+3866.26276+3800</f>
        <v>8408.4186499999996</v>
      </c>
      <c r="H382" s="3">
        <f>SUM(F382:G382)</f>
        <v>8408.4186499999996</v>
      </c>
      <c r="I382" s="69"/>
      <c r="J382" s="3"/>
      <c r="K382" s="3"/>
      <c r="L382" s="3"/>
      <c r="M382" s="3"/>
      <c r="N382" s="69"/>
      <c r="O382" s="3"/>
      <c r="P382" s="3"/>
      <c r="Q382" s="3"/>
      <c r="R382" s="3"/>
    </row>
    <row r="383" spans="1:18" ht="31.5" outlineLevel="7" x14ac:dyDescent="0.2">
      <c r="A383" s="62" t="s">
        <v>280</v>
      </c>
      <c r="B383" s="62"/>
      <c r="C383" s="2" t="s">
        <v>670</v>
      </c>
      <c r="D383" s="66">
        <f>D384</f>
        <v>154588.4</v>
      </c>
      <c r="E383" s="66">
        <f t="shared" ref="E383:H383" si="1055">E384</f>
        <v>0</v>
      </c>
      <c r="F383" s="66">
        <f t="shared" si="1055"/>
        <v>154588.4</v>
      </c>
      <c r="G383" s="66">
        <f t="shared" si="1055"/>
        <v>0</v>
      </c>
      <c r="H383" s="66">
        <f t="shared" si="1055"/>
        <v>154588.4</v>
      </c>
      <c r="I383" s="66">
        <f>I384</f>
        <v>154588.4</v>
      </c>
      <c r="J383" s="66">
        <f t="shared" ref="J383:L383" si="1056">J384</f>
        <v>0</v>
      </c>
      <c r="K383" s="66">
        <f t="shared" ref="K383:M383" si="1057">K384</f>
        <v>154588.4</v>
      </c>
      <c r="L383" s="66">
        <f t="shared" si="1056"/>
        <v>0</v>
      </c>
      <c r="M383" s="66">
        <f t="shared" si="1057"/>
        <v>154588.4</v>
      </c>
      <c r="N383" s="66">
        <f>N384</f>
        <v>154588.4</v>
      </c>
      <c r="O383" s="66">
        <f t="shared" ref="O383:Q383" si="1058">O384</f>
        <v>0</v>
      </c>
      <c r="P383" s="66">
        <f t="shared" ref="P383:R383" si="1059">P384</f>
        <v>154588.4</v>
      </c>
      <c r="Q383" s="66">
        <f t="shared" si="1058"/>
        <v>0</v>
      </c>
      <c r="R383" s="66">
        <f t="shared" si="1059"/>
        <v>154588.4</v>
      </c>
    </row>
    <row r="384" spans="1:18" ht="35.25" customHeight="1" outlineLevel="4" x14ac:dyDescent="0.2">
      <c r="A384" s="62" t="s">
        <v>281</v>
      </c>
      <c r="B384" s="62"/>
      <c r="C384" s="2" t="s">
        <v>26</v>
      </c>
      <c r="D384" s="66">
        <f>D385+D388+D390</f>
        <v>154588.4</v>
      </c>
      <c r="E384" s="66">
        <f t="shared" ref="E384:F384" si="1060">E385+E388+E390</f>
        <v>0</v>
      </c>
      <c r="F384" s="66">
        <f t="shared" si="1060"/>
        <v>154588.4</v>
      </c>
      <c r="G384" s="66">
        <f t="shared" ref="G384:H384" si="1061">G385+G388+G390</f>
        <v>0</v>
      </c>
      <c r="H384" s="66">
        <f t="shared" si="1061"/>
        <v>154588.4</v>
      </c>
      <c r="I384" s="66">
        <f t="shared" ref="I384:N384" si="1062">I385+I388+I390</f>
        <v>154588.4</v>
      </c>
      <c r="J384" s="66">
        <f t="shared" ref="J384:L384" si="1063">J385+J388+J390</f>
        <v>0</v>
      </c>
      <c r="K384" s="66">
        <f t="shared" ref="K384:M384" si="1064">K385+K388+K390</f>
        <v>154588.4</v>
      </c>
      <c r="L384" s="66">
        <f t="shared" si="1063"/>
        <v>0</v>
      </c>
      <c r="M384" s="66">
        <f t="shared" si="1064"/>
        <v>154588.4</v>
      </c>
      <c r="N384" s="66">
        <f t="shared" si="1062"/>
        <v>154588.4</v>
      </c>
      <c r="O384" s="66">
        <f t="shared" ref="O384:R384" si="1065">O385+O388+O390</f>
        <v>0</v>
      </c>
      <c r="P384" s="66">
        <f t="shared" ref="P384" si="1066">P385+P388+P390</f>
        <v>154588.4</v>
      </c>
      <c r="Q384" s="66">
        <f t="shared" si="1065"/>
        <v>0</v>
      </c>
      <c r="R384" s="66">
        <f t="shared" si="1065"/>
        <v>154588.4</v>
      </c>
    </row>
    <row r="385" spans="1:18" outlineLevel="5" x14ac:dyDescent="0.2">
      <c r="A385" s="62" t="s">
        <v>292</v>
      </c>
      <c r="B385" s="62"/>
      <c r="C385" s="2" t="s">
        <v>28</v>
      </c>
      <c r="D385" s="66">
        <f>D386+D387</f>
        <v>6722.9</v>
      </c>
      <c r="E385" s="66">
        <f t="shared" ref="E385:F385" si="1067">E386+E387</f>
        <v>0</v>
      </c>
      <c r="F385" s="66">
        <f t="shared" si="1067"/>
        <v>6722.9</v>
      </c>
      <c r="G385" s="66">
        <f t="shared" ref="G385:H385" si="1068">G386+G387</f>
        <v>0</v>
      </c>
      <c r="H385" s="66">
        <f t="shared" si="1068"/>
        <v>6722.9</v>
      </c>
      <c r="I385" s="66">
        <f t="shared" ref="I385:N385" si="1069">I386+I387</f>
        <v>6722.9</v>
      </c>
      <c r="J385" s="66">
        <f t="shared" ref="J385:L385" si="1070">J386+J387</f>
        <v>0</v>
      </c>
      <c r="K385" s="66">
        <f t="shared" ref="K385:M385" si="1071">K386+K387</f>
        <v>6722.9</v>
      </c>
      <c r="L385" s="66">
        <f t="shared" si="1070"/>
        <v>0</v>
      </c>
      <c r="M385" s="66">
        <f t="shared" si="1071"/>
        <v>6722.9</v>
      </c>
      <c r="N385" s="66">
        <f t="shared" si="1069"/>
        <v>6722.9</v>
      </c>
      <c r="O385" s="66">
        <f t="shared" ref="O385:R385" si="1072">O386+O387</f>
        <v>0</v>
      </c>
      <c r="P385" s="66">
        <f t="shared" ref="P385" si="1073">P386+P387</f>
        <v>6722.9</v>
      </c>
      <c r="Q385" s="66">
        <f t="shared" si="1072"/>
        <v>0</v>
      </c>
      <c r="R385" s="66">
        <f t="shared" si="1072"/>
        <v>6722.9</v>
      </c>
    </row>
    <row r="386" spans="1:18" ht="47.25" outlineLevel="7" x14ac:dyDescent="0.2">
      <c r="A386" s="63" t="s">
        <v>292</v>
      </c>
      <c r="B386" s="63" t="s">
        <v>3</v>
      </c>
      <c r="C386" s="80" t="s">
        <v>4</v>
      </c>
      <c r="D386" s="91">
        <v>6594.5</v>
      </c>
      <c r="E386" s="3"/>
      <c r="F386" s="3">
        <f t="shared" ref="F386:F387" si="1074">SUM(D386:E386)</f>
        <v>6594.5</v>
      </c>
      <c r="G386" s="3"/>
      <c r="H386" s="3">
        <f t="shared" ref="H386:H387" si="1075">SUM(F386:G386)</f>
        <v>6594.5</v>
      </c>
      <c r="I386" s="69">
        <v>6594.5</v>
      </c>
      <c r="J386" s="3"/>
      <c r="K386" s="3">
        <f t="shared" ref="K386:K387" si="1076">SUM(I386:J386)</f>
        <v>6594.5</v>
      </c>
      <c r="L386" s="3"/>
      <c r="M386" s="3">
        <f t="shared" ref="M386:M387" si="1077">SUM(K386:L386)</f>
        <v>6594.5</v>
      </c>
      <c r="N386" s="69">
        <v>6594.5</v>
      </c>
      <c r="O386" s="3"/>
      <c r="P386" s="3">
        <f t="shared" ref="P386:P387" si="1078">SUM(N386:O386)</f>
        <v>6594.5</v>
      </c>
      <c r="Q386" s="3"/>
      <c r="R386" s="3">
        <f t="shared" ref="R386:R387" si="1079">SUM(P386:Q386)</f>
        <v>6594.5</v>
      </c>
    </row>
    <row r="387" spans="1:18" ht="31.5" outlineLevel="5" x14ac:dyDescent="0.2">
      <c r="A387" s="63" t="s">
        <v>292</v>
      </c>
      <c r="B387" s="63" t="s">
        <v>6</v>
      </c>
      <c r="C387" s="80" t="s">
        <v>7</v>
      </c>
      <c r="D387" s="91">
        <v>128.4</v>
      </c>
      <c r="E387" s="3"/>
      <c r="F387" s="3">
        <f t="shared" si="1074"/>
        <v>128.4</v>
      </c>
      <c r="G387" s="3"/>
      <c r="H387" s="3">
        <f t="shared" si="1075"/>
        <v>128.4</v>
      </c>
      <c r="I387" s="69">
        <v>128.4</v>
      </c>
      <c r="J387" s="3"/>
      <c r="K387" s="3">
        <f t="shared" si="1076"/>
        <v>128.4</v>
      </c>
      <c r="L387" s="3"/>
      <c r="M387" s="3">
        <f t="shared" si="1077"/>
        <v>128.4</v>
      </c>
      <c r="N387" s="69">
        <v>128.4</v>
      </c>
      <c r="O387" s="3"/>
      <c r="P387" s="3">
        <f t="shared" si="1078"/>
        <v>128.4</v>
      </c>
      <c r="Q387" s="3"/>
      <c r="R387" s="3">
        <f t="shared" si="1079"/>
        <v>128.4</v>
      </c>
    </row>
    <row r="388" spans="1:18" ht="31.5" outlineLevel="7" x14ac:dyDescent="0.2">
      <c r="A388" s="62" t="s">
        <v>282</v>
      </c>
      <c r="B388" s="62"/>
      <c r="C388" s="61" t="s">
        <v>579</v>
      </c>
      <c r="D388" s="66">
        <f>D389</f>
        <v>146865.5</v>
      </c>
      <c r="E388" s="66">
        <f t="shared" ref="E388:H388" si="1080">E389</f>
        <v>0</v>
      </c>
      <c r="F388" s="66">
        <f t="shared" si="1080"/>
        <v>146865.5</v>
      </c>
      <c r="G388" s="66">
        <f t="shared" si="1080"/>
        <v>0</v>
      </c>
      <c r="H388" s="66">
        <f t="shared" si="1080"/>
        <v>146865.5</v>
      </c>
      <c r="I388" s="66">
        <f t="shared" ref="I388:N388" si="1081">I389</f>
        <v>146865.5</v>
      </c>
      <c r="J388" s="66">
        <f t="shared" ref="J388:L388" si="1082">J389</f>
        <v>0</v>
      </c>
      <c r="K388" s="66">
        <f t="shared" ref="K388:M388" si="1083">K389</f>
        <v>146865.5</v>
      </c>
      <c r="L388" s="66">
        <f t="shared" si="1082"/>
        <v>0</v>
      </c>
      <c r="M388" s="66">
        <f t="shared" si="1083"/>
        <v>146865.5</v>
      </c>
      <c r="N388" s="66">
        <f t="shared" si="1081"/>
        <v>146865.5</v>
      </c>
      <c r="O388" s="66">
        <f t="shared" ref="O388:Q388" si="1084">O389</f>
        <v>0</v>
      </c>
      <c r="P388" s="66">
        <f t="shared" ref="P388:R388" si="1085">P389</f>
        <v>146865.5</v>
      </c>
      <c r="Q388" s="66">
        <f t="shared" si="1084"/>
        <v>0</v>
      </c>
      <c r="R388" s="66">
        <f t="shared" si="1085"/>
        <v>146865.5</v>
      </c>
    </row>
    <row r="389" spans="1:18" ht="35.25" customHeight="1" outlineLevel="3" x14ac:dyDescent="0.2">
      <c r="A389" s="63" t="s">
        <v>282</v>
      </c>
      <c r="B389" s="63" t="s">
        <v>41</v>
      </c>
      <c r="C389" s="80" t="s">
        <v>42</v>
      </c>
      <c r="D389" s="3">
        <f>91+146774.5</f>
        <v>146865.5</v>
      </c>
      <c r="E389" s="3"/>
      <c r="F389" s="3">
        <f>SUM(D389:E389)</f>
        <v>146865.5</v>
      </c>
      <c r="G389" s="3"/>
      <c r="H389" s="3">
        <f>SUM(F389:G389)</f>
        <v>146865.5</v>
      </c>
      <c r="I389" s="3">
        <f t="shared" ref="I389:N389" si="1086">91+146774.5</f>
        <v>146865.5</v>
      </c>
      <c r="J389" s="3"/>
      <c r="K389" s="3">
        <f>SUM(I389:J389)</f>
        <v>146865.5</v>
      </c>
      <c r="L389" s="3"/>
      <c r="M389" s="3">
        <f>SUM(K389:L389)</f>
        <v>146865.5</v>
      </c>
      <c r="N389" s="3">
        <f t="shared" si="1086"/>
        <v>146865.5</v>
      </c>
      <c r="O389" s="3"/>
      <c r="P389" s="3">
        <f>SUM(N389:O389)</f>
        <v>146865.5</v>
      </c>
      <c r="Q389" s="3"/>
      <c r="R389" s="3">
        <f>SUM(P389:Q389)</f>
        <v>146865.5</v>
      </c>
    </row>
    <row r="390" spans="1:18" ht="20.25" customHeight="1" outlineLevel="4" x14ac:dyDescent="0.2">
      <c r="A390" s="62" t="s">
        <v>283</v>
      </c>
      <c r="B390" s="62"/>
      <c r="C390" s="2" t="s">
        <v>284</v>
      </c>
      <c r="D390" s="66">
        <f>D391</f>
        <v>1000</v>
      </c>
      <c r="E390" s="66">
        <f t="shared" ref="E390:H390" si="1087">E391</f>
        <v>0</v>
      </c>
      <c r="F390" s="66">
        <f t="shared" si="1087"/>
        <v>1000</v>
      </c>
      <c r="G390" s="66">
        <f t="shared" si="1087"/>
        <v>0</v>
      </c>
      <c r="H390" s="66">
        <f t="shared" si="1087"/>
        <v>1000</v>
      </c>
      <c r="I390" s="66">
        <f t="shared" ref="I390:N390" si="1088">I391</f>
        <v>1000</v>
      </c>
      <c r="J390" s="66">
        <f t="shared" ref="J390:L390" si="1089">J391</f>
        <v>0</v>
      </c>
      <c r="K390" s="66">
        <f t="shared" ref="K390:M390" si="1090">K391</f>
        <v>1000</v>
      </c>
      <c r="L390" s="66">
        <f t="shared" si="1089"/>
        <v>0</v>
      </c>
      <c r="M390" s="66">
        <f t="shared" si="1090"/>
        <v>1000</v>
      </c>
      <c r="N390" s="66">
        <f t="shared" si="1088"/>
        <v>1000</v>
      </c>
      <c r="O390" s="66">
        <f t="shared" ref="O390:Q390" si="1091">O391</f>
        <v>0</v>
      </c>
      <c r="P390" s="66">
        <f t="shared" ref="P390:R390" si="1092">P391</f>
        <v>1000</v>
      </c>
      <c r="Q390" s="66">
        <f t="shared" si="1091"/>
        <v>0</v>
      </c>
      <c r="R390" s="66">
        <f t="shared" si="1092"/>
        <v>1000</v>
      </c>
    </row>
    <row r="391" spans="1:18" ht="31.5" outlineLevel="5" x14ac:dyDescent="0.2">
      <c r="A391" s="63" t="s">
        <v>283</v>
      </c>
      <c r="B391" s="63" t="s">
        <v>41</v>
      </c>
      <c r="C391" s="80" t="s">
        <v>42</v>
      </c>
      <c r="D391" s="3">
        <v>1000</v>
      </c>
      <c r="E391" s="3"/>
      <c r="F391" s="3">
        <f>SUM(D391:E391)</f>
        <v>1000</v>
      </c>
      <c r="G391" s="3"/>
      <c r="H391" s="3">
        <f>SUM(F391:G391)</f>
        <v>1000</v>
      </c>
      <c r="I391" s="69">
        <v>1000</v>
      </c>
      <c r="J391" s="3"/>
      <c r="K391" s="3">
        <f>SUM(I391:J391)</f>
        <v>1000</v>
      </c>
      <c r="L391" s="3"/>
      <c r="M391" s="3">
        <f>SUM(K391:L391)</f>
        <v>1000</v>
      </c>
      <c r="N391" s="69">
        <v>1000</v>
      </c>
      <c r="O391" s="3"/>
      <c r="P391" s="3">
        <f>SUM(N391:O391)</f>
        <v>1000</v>
      </c>
      <c r="Q391" s="3"/>
      <c r="R391" s="3">
        <f>SUM(P391:Q391)</f>
        <v>1000</v>
      </c>
    </row>
    <row r="392" spans="1:18" ht="31.5" outlineLevel="7" x14ac:dyDescent="0.2">
      <c r="A392" s="62" t="s">
        <v>36</v>
      </c>
      <c r="B392" s="62"/>
      <c r="C392" s="2" t="s">
        <v>689</v>
      </c>
      <c r="D392" s="66">
        <f>D393+D402+D408+D412</f>
        <v>14167</v>
      </c>
      <c r="E392" s="66">
        <f t="shared" ref="E392:F392" si="1093">E393+E402+E408+E412</f>
        <v>0</v>
      </c>
      <c r="F392" s="66">
        <f t="shared" si="1093"/>
        <v>14167</v>
      </c>
      <c r="G392" s="66">
        <f t="shared" ref="G392:H392" si="1094">G393+G402+G408+G412</f>
        <v>100</v>
      </c>
      <c r="H392" s="66">
        <f t="shared" si="1094"/>
        <v>14267</v>
      </c>
      <c r="I392" s="66">
        <f>I393+I402+I408+I412</f>
        <v>12263.699999999999</v>
      </c>
      <c r="J392" s="66">
        <f t="shared" ref="J392:L392" si="1095">J393+J402+J408+J412</f>
        <v>0</v>
      </c>
      <c r="K392" s="66">
        <f t="shared" ref="K392:M392" si="1096">K393+K402+K408+K412</f>
        <v>12263.699999999999</v>
      </c>
      <c r="L392" s="66">
        <f t="shared" si="1095"/>
        <v>0</v>
      </c>
      <c r="M392" s="66">
        <f t="shared" si="1096"/>
        <v>12263.699999999999</v>
      </c>
      <c r="N392" s="66">
        <f>N393+N402+N408+N412</f>
        <v>12263.699999999999</v>
      </c>
      <c r="O392" s="66">
        <f t="shared" ref="O392:Q392" si="1097">O393+O402+O408+O412</f>
        <v>0</v>
      </c>
      <c r="P392" s="66">
        <f t="shared" ref="P392:R392" si="1098">P393+P402+P408+P412</f>
        <v>12263.699999999999</v>
      </c>
      <c r="Q392" s="66">
        <f t="shared" si="1097"/>
        <v>0</v>
      </c>
      <c r="R392" s="66">
        <f t="shared" si="1098"/>
        <v>12263.699999999999</v>
      </c>
    </row>
    <row r="393" spans="1:18" ht="31.5" outlineLevel="7" x14ac:dyDescent="0.2">
      <c r="A393" s="62" t="s">
        <v>37</v>
      </c>
      <c r="B393" s="62"/>
      <c r="C393" s="2" t="s">
        <v>690</v>
      </c>
      <c r="D393" s="66">
        <f>D394</f>
        <v>8117.8</v>
      </c>
      <c r="E393" s="66">
        <f t="shared" ref="E393:H393" si="1099">E394</f>
        <v>0</v>
      </c>
      <c r="F393" s="66">
        <f t="shared" si="1099"/>
        <v>8117.8</v>
      </c>
      <c r="G393" s="66">
        <f t="shared" si="1099"/>
        <v>100</v>
      </c>
      <c r="H393" s="66">
        <f t="shared" si="1099"/>
        <v>8217.8000000000011</v>
      </c>
      <c r="I393" s="66">
        <f t="shared" ref="I393:N393" si="1100">I394</f>
        <v>6535.5</v>
      </c>
      <c r="J393" s="66">
        <f t="shared" ref="J393:L393" si="1101">J394</f>
        <v>0</v>
      </c>
      <c r="K393" s="66">
        <f t="shared" ref="K393:M393" si="1102">K394</f>
        <v>6535.5</v>
      </c>
      <c r="L393" s="66">
        <f t="shared" si="1101"/>
        <v>0</v>
      </c>
      <c r="M393" s="66">
        <f t="shared" si="1102"/>
        <v>6535.5</v>
      </c>
      <c r="N393" s="66">
        <f t="shared" si="1100"/>
        <v>6535.5</v>
      </c>
      <c r="O393" s="66">
        <f t="shared" ref="O393:Q393" si="1103">O394</f>
        <v>0</v>
      </c>
      <c r="P393" s="66">
        <f t="shared" ref="P393:R393" si="1104">P394</f>
        <v>6535.5</v>
      </c>
      <c r="Q393" s="66">
        <f t="shared" si="1103"/>
        <v>0</v>
      </c>
      <c r="R393" s="66">
        <f t="shared" si="1104"/>
        <v>6535.5</v>
      </c>
    </row>
    <row r="394" spans="1:18" ht="31.5" outlineLevel="4" x14ac:dyDescent="0.2">
      <c r="A394" s="62" t="s">
        <v>38</v>
      </c>
      <c r="B394" s="62"/>
      <c r="C394" s="2" t="s">
        <v>630</v>
      </c>
      <c r="D394" s="66">
        <f>D395+D398+D400</f>
        <v>8117.8</v>
      </c>
      <c r="E394" s="66">
        <f t="shared" ref="E394:F394" si="1105">E395+E398+E400</f>
        <v>0</v>
      </c>
      <c r="F394" s="66">
        <f t="shared" si="1105"/>
        <v>8117.8</v>
      </c>
      <c r="G394" s="66">
        <f t="shared" ref="G394:H394" si="1106">G395+G398+G400</f>
        <v>100</v>
      </c>
      <c r="H394" s="66">
        <f t="shared" si="1106"/>
        <v>8217.8000000000011</v>
      </c>
      <c r="I394" s="66">
        <f t="shared" ref="I394:N394" si="1107">I395+I398+I400</f>
        <v>6535.5</v>
      </c>
      <c r="J394" s="66">
        <f t="shared" ref="J394:L394" si="1108">J395+J398+J400</f>
        <v>0</v>
      </c>
      <c r="K394" s="66">
        <f t="shared" ref="K394:M394" si="1109">K395+K398+K400</f>
        <v>6535.5</v>
      </c>
      <c r="L394" s="66">
        <f t="shared" si="1108"/>
        <v>0</v>
      </c>
      <c r="M394" s="66">
        <f t="shared" si="1109"/>
        <v>6535.5</v>
      </c>
      <c r="N394" s="66">
        <f t="shared" si="1107"/>
        <v>6535.5</v>
      </c>
      <c r="O394" s="66">
        <f t="shared" ref="O394:R394" si="1110">O395+O398+O400</f>
        <v>0</v>
      </c>
      <c r="P394" s="66">
        <f t="shared" ref="P394" si="1111">P395+P398+P400</f>
        <v>6535.5</v>
      </c>
      <c r="Q394" s="66">
        <f t="shared" si="1110"/>
        <v>0</v>
      </c>
      <c r="R394" s="66">
        <f t="shared" si="1110"/>
        <v>6535.5</v>
      </c>
    </row>
    <row r="395" spans="1:18" ht="31.5" outlineLevel="5" x14ac:dyDescent="0.2">
      <c r="A395" s="62" t="s">
        <v>39</v>
      </c>
      <c r="B395" s="62"/>
      <c r="C395" s="2" t="s">
        <v>40</v>
      </c>
      <c r="D395" s="66">
        <f>D396+D397</f>
        <v>5535.5</v>
      </c>
      <c r="E395" s="66">
        <f t="shared" ref="E395:F395" si="1112">E396+E397</f>
        <v>0</v>
      </c>
      <c r="F395" s="66">
        <f t="shared" si="1112"/>
        <v>5535.5</v>
      </c>
      <c r="G395" s="66">
        <f t="shared" ref="G395:H395" si="1113">G396+G397</f>
        <v>100</v>
      </c>
      <c r="H395" s="66">
        <f t="shared" si="1113"/>
        <v>5635.5</v>
      </c>
      <c r="I395" s="66">
        <f t="shared" ref="I395:N395" si="1114">I396+I397</f>
        <v>5535.5</v>
      </c>
      <c r="J395" s="66">
        <f t="shared" ref="J395:L395" si="1115">J396+J397</f>
        <v>0</v>
      </c>
      <c r="K395" s="66">
        <f t="shared" ref="K395:M395" si="1116">K396+K397</f>
        <v>5535.5</v>
      </c>
      <c r="L395" s="66">
        <f t="shared" si="1115"/>
        <v>0</v>
      </c>
      <c r="M395" s="66">
        <f t="shared" si="1116"/>
        <v>5535.5</v>
      </c>
      <c r="N395" s="66">
        <f t="shared" si="1114"/>
        <v>5535.5</v>
      </c>
      <c r="O395" s="66">
        <f t="shared" ref="O395:R395" si="1117">O396+O397</f>
        <v>0</v>
      </c>
      <c r="P395" s="66">
        <f t="shared" ref="P395" si="1118">P396+P397</f>
        <v>5535.5</v>
      </c>
      <c r="Q395" s="66">
        <f t="shared" si="1117"/>
        <v>0</v>
      </c>
      <c r="R395" s="66">
        <f t="shared" si="1117"/>
        <v>5535.5</v>
      </c>
    </row>
    <row r="396" spans="1:18" ht="31.5" hidden="1" outlineLevel="7" x14ac:dyDescent="0.2">
      <c r="A396" s="63" t="s">
        <v>39</v>
      </c>
      <c r="B396" s="63" t="s">
        <v>6</v>
      </c>
      <c r="C396" s="80" t="s">
        <v>7</v>
      </c>
      <c r="D396" s="3">
        <v>60</v>
      </c>
      <c r="E396" s="3"/>
      <c r="F396" s="3">
        <f t="shared" ref="F396:F397" si="1119">SUM(D396:E396)</f>
        <v>60</v>
      </c>
      <c r="G396" s="3"/>
      <c r="H396" s="3">
        <f t="shared" ref="H396:H397" si="1120">SUM(F396:G396)</f>
        <v>60</v>
      </c>
      <c r="I396" s="69">
        <v>60</v>
      </c>
      <c r="J396" s="3"/>
      <c r="K396" s="3">
        <f t="shared" ref="K396:K397" si="1121">SUM(I396:J396)</f>
        <v>60</v>
      </c>
      <c r="L396" s="3"/>
      <c r="M396" s="3">
        <f t="shared" ref="M396:M397" si="1122">SUM(K396:L396)</f>
        <v>60</v>
      </c>
      <c r="N396" s="69">
        <v>60</v>
      </c>
      <c r="O396" s="3"/>
      <c r="P396" s="3">
        <f t="shared" ref="P396:P397" si="1123">SUM(N396:O396)</f>
        <v>60</v>
      </c>
      <c r="Q396" s="3"/>
      <c r="R396" s="3">
        <f t="shared" ref="R396:R397" si="1124">SUM(P396:Q396)</f>
        <v>60</v>
      </c>
    </row>
    <row r="397" spans="1:18" ht="31.5" outlineLevel="7" x14ac:dyDescent="0.2">
      <c r="A397" s="63" t="s">
        <v>39</v>
      </c>
      <c r="B397" s="63" t="s">
        <v>41</v>
      </c>
      <c r="C397" s="80" t="s">
        <v>42</v>
      </c>
      <c r="D397" s="3">
        <v>5475.5</v>
      </c>
      <c r="E397" s="3"/>
      <c r="F397" s="3">
        <f t="shared" si="1119"/>
        <v>5475.5</v>
      </c>
      <c r="G397" s="3">
        <v>100</v>
      </c>
      <c r="H397" s="3">
        <f t="shared" si="1120"/>
        <v>5575.5</v>
      </c>
      <c r="I397" s="69">
        <v>5475.5</v>
      </c>
      <c r="J397" s="3"/>
      <c r="K397" s="3">
        <f t="shared" si="1121"/>
        <v>5475.5</v>
      </c>
      <c r="L397" s="3"/>
      <c r="M397" s="3">
        <f t="shared" si="1122"/>
        <v>5475.5</v>
      </c>
      <c r="N397" s="69">
        <v>5475.5</v>
      </c>
      <c r="O397" s="3"/>
      <c r="P397" s="3">
        <f t="shared" si="1123"/>
        <v>5475.5</v>
      </c>
      <c r="Q397" s="3"/>
      <c r="R397" s="3">
        <f t="shared" si="1124"/>
        <v>5475.5</v>
      </c>
    </row>
    <row r="398" spans="1:18" ht="31.5" hidden="1" outlineLevel="7" x14ac:dyDescent="0.2">
      <c r="A398" s="62" t="s">
        <v>324</v>
      </c>
      <c r="B398" s="62"/>
      <c r="C398" s="99" t="s">
        <v>560</v>
      </c>
      <c r="D398" s="64">
        <f>D399</f>
        <v>1424.1</v>
      </c>
      <c r="E398" s="64">
        <f t="shared" ref="E398:H398" si="1125">E399</f>
        <v>0</v>
      </c>
      <c r="F398" s="64">
        <f t="shared" si="1125"/>
        <v>1424.1</v>
      </c>
      <c r="G398" s="64">
        <f t="shared" si="1125"/>
        <v>0</v>
      </c>
      <c r="H398" s="64">
        <f t="shared" si="1125"/>
        <v>1424.1</v>
      </c>
      <c r="I398" s="64">
        <f t="shared" ref="I398:N398" si="1126">I399</f>
        <v>1000</v>
      </c>
      <c r="J398" s="64">
        <f t="shared" ref="J398:L398" si="1127">J399</f>
        <v>0</v>
      </c>
      <c r="K398" s="64">
        <f t="shared" ref="K398:M398" si="1128">K399</f>
        <v>1000</v>
      </c>
      <c r="L398" s="64">
        <f t="shared" si="1127"/>
        <v>0</v>
      </c>
      <c r="M398" s="64">
        <f t="shared" si="1128"/>
        <v>1000</v>
      </c>
      <c r="N398" s="64">
        <f t="shared" si="1126"/>
        <v>1000</v>
      </c>
      <c r="O398" s="64">
        <f t="shared" ref="O398:Q398" si="1129">O399</f>
        <v>0</v>
      </c>
      <c r="P398" s="64">
        <f t="shared" ref="P398:R398" si="1130">P399</f>
        <v>1000</v>
      </c>
      <c r="Q398" s="64">
        <f t="shared" si="1129"/>
        <v>0</v>
      </c>
      <c r="R398" s="64">
        <f t="shared" si="1130"/>
        <v>1000</v>
      </c>
    </row>
    <row r="399" spans="1:18" ht="31.5" hidden="1" outlineLevel="5" x14ac:dyDescent="0.2">
      <c r="A399" s="63" t="s">
        <v>324</v>
      </c>
      <c r="B399" s="63" t="s">
        <v>41</v>
      </c>
      <c r="C399" s="78" t="s">
        <v>310</v>
      </c>
      <c r="D399" s="3">
        <v>1424.1</v>
      </c>
      <c r="E399" s="3"/>
      <c r="F399" s="3">
        <f>SUM(D399:E399)</f>
        <v>1424.1</v>
      </c>
      <c r="G399" s="3"/>
      <c r="H399" s="3">
        <f>SUM(F399:G399)</f>
        <v>1424.1</v>
      </c>
      <c r="I399" s="69">
        <v>1000</v>
      </c>
      <c r="J399" s="3"/>
      <c r="K399" s="3">
        <f>SUM(I399:J399)</f>
        <v>1000</v>
      </c>
      <c r="L399" s="3"/>
      <c r="M399" s="3">
        <f>SUM(K399:L399)</f>
        <v>1000</v>
      </c>
      <c r="N399" s="69">
        <v>1000</v>
      </c>
      <c r="O399" s="3"/>
      <c r="P399" s="3">
        <f>SUM(N399:O399)</f>
        <v>1000</v>
      </c>
      <c r="Q399" s="3"/>
      <c r="R399" s="3">
        <f>SUM(P399:Q399)</f>
        <v>1000</v>
      </c>
    </row>
    <row r="400" spans="1:18" ht="31.5" hidden="1" outlineLevel="7" x14ac:dyDescent="0.2">
      <c r="A400" s="62" t="s">
        <v>324</v>
      </c>
      <c r="B400" s="62"/>
      <c r="C400" s="99" t="s">
        <v>561</v>
      </c>
      <c r="D400" s="64">
        <f>D401</f>
        <v>1158.2</v>
      </c>
      <c r="E400" s="64">
        <f t="shared" ref="E400:H400" si="1131">E401</f>
        <v>0</v>
      </c>
      <c r="F400" s="64">
        <f t="shared" si="1131"/>
        <v>1158.2</v>
      </c>
      <c r="G400" s="64">
        <f t="shared" si="1131"/>
        <v>0</v>
      </c>
      <c r="H400" s="64">
        <f t="shared" si="1131"/>
        <v>1158.2</v>
      </c>
      <c r="I400" s="64"/>
      <c r="J400" s="64">
        <f t="shared" ref="J400:L400" si="1132">J401</f>
        <v>0</v>
      </c>
      <c r="K400" s="64"/>
      <c r="L400" s="64">
        <f t="shared" si="1132"/>
        <v>0</v>
      </c>
      <c r="M400" s="64"/>
      <c r="N400" s="64"/>
      <c r="O400" s="64">
        <f t="shared" ref="O400:Q400" si="1133">O401</f>
        <v>0</v>
      </c>
      <c r="P400" s="64"/>
      <c r="Q400" s="64">
        <f t="shared" si="1133"/>
        <v>0</v>
      </c>
      <c r="R400" s="64"/>
    </row>
    <row r="401" spans="1:18" ht="32.25" hidden="1" customHeight="1" outlineLevel="7" x14ac:dyDescent="0.2">
      <c r="A401" s="63" t="s">
        <v>324</v>
      </c>
      <c r="B401" s="63" t="s">
        <v>41</v>
      </c>
      <c r="C401" s="78" t="s">
        <v>310</v>
      </c>
      <c r="D401" s="3">
        <v>1158.2</v>
      </c>
      <c r="E401" s="3"/>
      <c r="F401" s="3">
        <f>SUM(D401:E401)</f>
        <v>1158.2</v>
      </c>
      <c r="G401" s="3"/>
      <c r="H401" s="3">
        <f>SUM(F401:G401)</f>
        <v>1158.2</v>
      </c>
      <c r="I401" s="3"/>
      <c r="J401" s="3"/>
      <c r="K401" s="3"/>
      <c r="L401" s="3"/>
      <c r="M401" s="3"/>
      <c r="N401" s="3"/>
      <c r="O401" s="3"/>
      <c r="P401" s="3"/>
      <c r="Q401" s="3"/>
      <c r="R401" s="3"/>
    </row>
    <row r="402" spans="1:18" ht="31.5" hidden="1" outlineLevel="5" x14ac:dyDescent="0.2">
      <c r="A402" s="62" t="s">
        <v>168</v>
      </c>
      <c r="B402" s="62"/>
      <c r="C402" s="2" t="s">
        <v>699</v>
      </c>
      <c r="D402" s="66">
        <f>D403</f>
        <v>3108.9</v>
      </c>
      <c r="E402" s="66">
        <f t="shared" ref="E402:H402" si="1134">E403</f>
        <v>0</v>
      </c>
      <c r="F402" s="66">
        <f t="shared" si="1134"/>
        <v>3108.9</v>
      </c>
      <c r="G402" s="66">
        <f t="shared" si="1134"/>
        <v>0</v>
      </c>
      <c r="H402" s="66">
        <f t="shared" si="1134"/>
        <v>3108.9</v>
      </c>
      <c r="I402" s="66">
        <f>I403</f>
        <v>2787.9</v>
      </c>
      <c r="J402" s="66">
        <f t="shared" ref="J402:L402" si="1135">J403</f>
        <v>0</v>
      </c>
      <c r="K402" s="66">
        <f t="shared" ref="K402:M402" si="1136">K403</f>
        <v>2787.9</v>
      </c>
      <c r="L402" s="66">
        <f t="shared" si="1135"/>
        <v>0</v>
      </c>
      <c r="M402" s="66">
        <f t="shared" si="1136"/>
        <v>2787.9</v>
      </c>
      <c r="N402" s="66">
        <f>N403</f>
        <v>2787.9</v>
      </c>
      <c r="O402" s="66">
        <f t="shared" ref="O402:Q402" si="1137">O403</f>
        <v>0</v>
      </c>
      <c r="P402" s="66">
        <f t="shared" ref="P402:R402" si="1138">P403</f>
        <v>2787.9</v>
      </c>
      <c r="Q402" s="66">
        <f t="shared" si="1137"/>
        <v>0</v>
      </c>
      <c r="R402" s="66">
        <f t="shared" si="1138"/>
        <v>2787.9</v>
      </c>
    </row>
    <row r="403" spans="1:18" ht="20.25" hidden="1" customHeight="1" outlineLevel="7" x14ac:dyDescent="0.2">
      <c r="A403" s="62" t="s">
        <v>169</v>
      </c>
      <c r="B403" s="62"/>
      <c r="C403" s="2" t="s">
        <v>170</v>
      </c>
      <c r="D403" s="66">
        <f>D404+D406</f>
        <v>3108.9</v>
      </c>
      <c r="E403" s="66">
        <f t="shared" ref="E403:F403" si="1139">E404+E406</f>
        <v>0</v>
      </c>
      <c r="F403" s="66">
        <f t="shared" si="1139"/>
        <v>3108.9</v>
      </c>
      <c r="G403" s="66">
        <f t="shared" ref="G403:H403" si="1140">G404+G406</f>
        <v>0</v>
      </c>
      <c r="H403" s="66">
        <f t="shared" si="1140"/>
        <v>3108.9</v>
      </c>
      <c r="I403" s="66">
        <f>I404+I406</f>
        <v>2787.9</v>
      </c>
      <c r="J403" s="66">
        <f t="shared" ref="J403:L403" si="1141">J404+J406</f>
        <v>0</v>
      </c>
      <c r="K403" s="66">
        <f t="shared" ref="K403:M403" si="1142">K404+K406</f>
        <v>2787.9</v>
      </c>
      <c r="L403" s="66">
        <f t="shared" si="1141"/>
        <v>0</v>
      </c>
      <c r="M403" s="66">
        <f t="shared" si="1142"/>
        <v>2787.9</v>
      </c>
      <c r="N403" s="66">
        <f>N404+N406</f>
        <v>2787.9</v>
      </c>
      <c r="O403" s="66">
        <f t="shared" ref="O403:Q403" si="1143">O404+O406</f>
        <v>0</v>
      </c>
      <c r="P403" s="66">
        <f t="shared" ref="P403:R403" si="1144">P404+P406</f>
        <v>2787.9</v>
      </c>
      <c r="Q403" s="66">
        <f t="shared" si="1143"/>
        <v>0</v>
      </c>
      <c r="R403" s="66">
        <f t="shared" si="1144"/>
        <v>2787.9</v>
      </c>
    </row>
    <row r="404" spans="1:18" ht="31.5" hidden="1" outlineLevel="7" x14ac:dyDescent="0.2">
      <c r="A404" s="62" t="s">
        <v>171</v>
      </c>
      <c r="B404" s="62"/>
      <c r="C404" s="2" t="s">
        <v>40</v>
      </c>
      <c r="D404" s="66">
        <f>D405</f>
        <v>1787.9</v>
      </c>
      <c r="E404" s="66">
        <f t="shared" ref="E404:H404" si="1145">E405</f>
        <v>0</v>
      </c>
      <c r="F404" s="66">
        <f t="shared" si="1145"/>
        <v>1787.9</v>
      </c>
      <c r="G404" s="66">
        <f t="shared" si="1145"/>
        <v>0</v>
      </c>
      <c r="H404" s="66">
        <f t="shared" si="1145"/>
        <v>1787.9</v>
      </c>
      <c r="I404" s="66">
        <f t="shared" ref="I404:N404" si="1146">I405</f>
        <v>1787.9</v>
      </c>
      <c r="J404" s="66">
        <f t="shared" ref="J404:L404" si="1147">J405</f>
        <v>0</v>
      </c>
      <c r="K404" s="66">
        <f t="shared" ref="K404:M404" si="1148">K405</f>
        <v>1787.9</v>
      </c>
      <c r="L404" s="66">
        <f t="shared" si="1147"/>
        <v>0</v>
      </c>
      <c r="M404" s="66">
        <f t="shared" si="1148"/>
        <v>1787.9</v>
      </c>
      <c r="N404" s="66">
        <f t="shared" si="1146"/>
        <v>1787.9</v>
      </c>
      <c r="O404" s="66">
        <f t="shared" ref="O404:Q404" si="1149">O405</f>
        <v>0</v>
      </c>
      <c r="P404" s="66">
        <f t="shared" ref="P404:R404" si="1150">P405</f>
        <v>1787.9</v>
      </c>
      <c r="Q404" s="66">
        <f t="shared" si="1149"/>
        <v>0</v>
      </c>
      <c r="R404" s="66">
        <f t="shared" si="1150"/>
        <v>1787.9</v>
      </c>
    </row>
    <row r="405" spans="1:18" ht="31.5" hidden="1" outlineLevel="7" x14ac:dyDescent="0.2">
      <c r="A405" s="63" t="s">
        <v>171</v>
      </c>
      <c r="B405" s="63" t="s">
        <v>41</v>
      </c>
      <c r="C405" s="80" t="s">
        <v>42</v>
      </c>
      <c r="D405" s="3">
        <v>1787.9</v>
      </c>
      <c r="E405" s="3"/>
      <c r="F405" s="3">
        <f>SUM(D405:E405)</f>
        <v>1787.9</v>
      </c>
      <c r="G405" s="3"/>
      <c r="H405" s="3">
        <f>SUM(F405:G405)</f>
        <v>1787.9</v>
      </c>
      <c r="I405" s="69">
        <v>1787.9</v>
      </c>
      <c r="J405" s="3"/>
      <c r="K405" s="3">
        <f>SUM(I405:J405)</f>
        <v>1787.9</v>
      </c>
      <c r="L405" s="3"/>
      <c r="M405" s="3">
        <f>SUM(K405:L405)</f>
        <v>1787.9</v>
      </c>
      <c r="N405" s="69">
        <v>1787.9</v>
      </c>
      <c r="O405" s="3"/>
      <c r="P405" s="3">
        <f>SUM(N405:O405)</f>
        <v>1787.9</v>
      </c>
      <c r="Q405" s="3"/>
      <c r="R405" s="3">
        <f>SUM(P405:Q405)</f>
        <v>1787.9</v>
      </c>
    </row>
    <row r="406" spans="1:18" hidden="1" outlineLevel="7" x14ac:dyDescent="0.2">
      <c r="A406" s="62" t="s">
        <v>172</v>
      </c>
      <c r="B406" s="62"/>
      <c r="C406" s="2" t="s">
        <v>173</v>
      </c>
      <c r="D406" s="66">
        <f>D407</f>
        <v>1321</v>
      </c>
      <c r="E406" s="66">
        <f t="shared" ref="E406:H406" si="1151">E407</f>
        <v>0</v>
      </c>
      <c r="F406" s="66">
        <f t="shared" si="1151"/>
        <v>1321</v>
      </c>
      <c r="G406" s="66">
        <f t="shared" si="1151"/>
        <v>0</v>
      </c>
      <c r="H406" s="66">
        <f t="shared" si="1151"/>
        <v>1321</v>
      </c>
      <c r="I406" s="66">
        <f t="shared" ref="I406:N406" si="1152">I407</f>
        <v>1000</v>
      </c>
      <c r="J406" s="66">
        <f t="shared" ref="J406:L406" si="1153">J407</f>
        <v>0</v>
      </c>
      <c r="K406" s="66">
        <f t="shared" ref="K406:M406" si="1154">K407</f>
        <v>1000</v>
      </c>
      <c r="L406" s="66">
        <f t="shared" si="1153"/>
        <v>0</v>
      </c>
      <c r="M406" s="66">
        <f t="shared" si="1154"/>
        <v>1000</v>
      </c>
      <c r="N406" s="66">
        <f t="shared" si="1152"/>
        <v>1000</v>
      </c>
      <c r="O406" s="66">
        <f t="shared" ref="O406:Q406" si="1155">O407</f>
        <v>0</v>
      </c>
      <c r="P406" s="66">
        <f t="shared" ref="P406:R406" si="1156">P407</f>
        <v>1000</v>
      </c>
      <c r="Q406" s="66">
        <f t="shared" si="1155"/>
        <v>0</v>
      </c>
      <c r="R406" s="66">
        <f t="shared" si="1156"/>
        <v>1000</v>
      </c>
    </row>
    <row r="407" spans="1:18" hidden="1" outlineLevel="2" x14ac:dyDescent="0.2">
      <c r="A407" s="63" t="s">
        <v>172</v>
      </c>
      <c r="B407" s="63" t="s">
        <v>18</v>
      </c>
      <c r="C407" s="80" t="s">
        <v>19</v>
      </c>
      <c r="D407" s="89">
        <v>1321</v>
      </c>
      <c r="E407" s="3"/>
      <c r="F407" s="3">
        <f>SUM(D407:E407)</f>
        <v>1321</v>
      </c>
      <c r="G407" s="3"/>
      <c r="H407" s="3">
        <f>SUM(F407:G407)</f>
        <v>1321</v>
      </c>
      <c r="I407" s="69">
        <v>1000</v>
      </c>
      <c r="J407" s="3"/>
      <c r="K407" s="3">
        <f>SUM(I407:J407)</f>
        <v>1000</v>
      </c>
      <c r="L407" s="3"/>
      <c r="M407" s="3">
        <f>SUM(K407:L407)</f>
        <v>1000</v>
      </c>
      <c r="N407" s="69">
        <v>1000</v>
      </c>
      <c r="O407" s="3"/>
      <c r="P407" s="3">
        <f>SUM(N407:O407)</f>
        <v>1000</v>
      </c>
      <c r="Q407" s="3"/>
      <c r="R407" s="3">
        <f>SUM(P407:Q407)</f>
        <v>1000</v>
      </c>
    </row>
    <row r="408" spans="1:18" ht="31.5" hidden="1" outlineLevel="3" x14ac:dyDescent="0.2">
      <c r="A408" s="62" t="s">
        <v>174</v>
      </c>
      <c r="B408" s="62"/>
      <c r="C408" s="2" t="s">
        <v>700</v>
      </c>
      <c r="D408" s="66">
        <f>D409</f>
        <v>2588</v>
      </c>
      <c r="E408" s="66">
        <f t="shared" ref="E408:H408" si="1157">E409</f>
        <v>0</v>
      </c>
      <c r="F408" s="66">
        <f t="shared" si="1157"/>
        <v>2588</v>
      </c>
      <c r="G408" s="66">
        <f t="shared" si="1157"/>
        <v>0</v>
      </c>
      <c r="H408" s="66">
        <f t="shared" si="1157"/>
        <v>2588</v>
      </c>
      <c r="I408" s="66">
        <f t="shared" ref="D408:R410" si="1158">I409</f>
        <v>2588</v>
      </c>
      <c r="J408" s="66">
        <f t="shared" ref="J408:L408" si="1159">J409</f>
        <v>0</v>
      </c>
      <c r="K408" s="66">
        <f t="shared" ref="K408:M408" si="1160">K409</f>
        <v>2588</v>
      </c>
      <c r="L408" s="66">
        <f t="shared" si="1159"/>
        <v>0</v>
      </c>
      <c r="M408" s="66">
        <f t="shared" si="1160"/>
        <v>2588</v>
      </c>
      <c r="N408" s="66">
        <f t="shared" si="1158"/>
        <v>2588</v>
      </c>
      <c r="O408" s="66">
        <f t="shared" ref="O408:Q408" si="1161">O409</f>
        <v>0</v>
      </c>
      <c r="P408" s="66">
        <f t="shared" ref="P408:R408" si="1162">P409</f>
        <v>2588</v>
      </c>
      <c r="Q408" s="66">
        <f t="shared" si="1161"/>
        <v>0</v>
      </c>
      <c r="R408" s="66">
        <f t="shared" si="1162"/>
        <v>2588</v>
      </c>
    </row>
    <row r="409" spans="1:18" ht="31.5" hidden="1" outlineLevel="4" x14ac:dyDescent="0.2">
      <c r="A409" s="62" t="s">
        <v>175</v>
      </c>
      <c r="B409" s="62"/>
      <c r="C409" s="2" t="s">
        <v>671</v>
      </c>
      <c r="D409" s="66">
        <f t="shared" si="1158"/>
        <v>2588</v>
      </c>
      <c r="E409" s="66">
        <f t="shared" si="1158"/>
        <v>0</v>
      </c>
      <c r="F409" s="66">
        <f t="shared" si="1158"/>
        <v>2588</v>
      </c>
      <c r="G409" s="66">
        <f t="shared" si="1158"/>
        <v>0</v>
      </c>
      <c r="H409" s="66">
        <f t="shared" si="1158"/>
        <v>2588</v>
      </c>
      <c r="I409" s="66">
        <f t="shared" si="1158"/>
        <v>2588</v>
      </c>
      <c r="J409" s="66">
        <f t="shared" si="1158"/>
        <v>0</v>
      </c>
      <c r="K409" s="66">
        <f t="shared" si="1158"/>
        <v>2588</v>
      </c>
      <c r="L409" s="66">
        <f t="shared" si="1158"/>
        <v>0</v>
      </c>
      <c r="M409" s="66">
        <f t="shared" si="1158"/>
        <v>2588</v>
      </c>
      <c r="N409" s="66">
        <f t="shared" si="1158"/>
        <v>2588</v>
      </c>
      <c r="O409" s="66">
        <f t="shared" si="1158"/>
        <v>0</v>
      </c>
      <c r="P409" s="66">
        <f t="shared" si="1158"/>
        <v>2588</v>
      </c>
      <c r="Q409" s="66">
        <f t="shared" si="1158"/>
        <v>0</v>
      </c>
      <c r="R409" s="66">
        <f t="shared" si="1158"/>
        <v>2588</v>
      </c>
    </row>
    <row r="410" spans="1:18" ht="31.5" hidden="1" outlineLevel="4" x14ac:dyDescent="0.2">
      <c r="A410" s="62" t="s">
        <v>176</v>
      </c>
      <c r="B410" s="62"/>
      <c r="C410" s="2" t="s">
        <v>40</v>
      </c>
      <c r="D410" s="66">
        <f>D411</f>
        <v>2588</v>
      </c>
      <c r="E410" s="66">
        <f t="shared" si="1158"/>
        <v>0</v>
      </c>
      <c r="F410" s="66">
        <f t="shared" si="1158"/>
        <v>2588</v>
      </c>
      <c r="G410" s="66">
        <f t="shared" si="1158"/>
        <v>0</v>
      </c>
      <c r="H410" s="66">
        <f t="shared" si="1158"/>
        <v>2588</v>
      </c>
      <c r="I410" s="66">
        <f t="shared" si="1158"/>
        <v>2588</v>
      </c>
      <c r="J410" s="66">
        <f t="shared" si="1158"/>
        <v>0</v>
      </c>
      <c r="K410" s="66">
        <f t="shared" si="1158"/>
        <v>2588</v>
      </c>
      <c r="L410" s="66">
        <f t="shared" si="1158"/>
        <v>0</v>
      </c>
      <c r="M410" s="66">
        <f t="shared" si="1158"/>
        <v>2588</v>
      </c>
      <c r="N410" s="66">
        <f t="shared" si="1158"/>
        <v>2588</v>
      </c>
      <c r="O410" s="66">
        <f t="shared" si="1158"/>
        <v>0</v>
      </c>
      <c r="P410" s="66">
        <f t="shared" si="1158"/>
        <v>2588</v>
      </c>
      <c r="Q410" s="66">
        <f t="shared" si="1158"/>
        <v>0</v>
      </c>
      <c r="R410" s="66">
        <f t="shared" si="1158"/>
        <v>2588</v>
      </c>
    </row>
    <row r="411" spans="1:18" ht="31.5" hidden="1" outlineLevel="4" x14ac:dyDescent="0.2">
      <c r="A411" s="63" t="s">
        <v>176</v>
      </c>
      <c r="B411" s="63" t="s">
        <v>41</v>
      </c>
      <c r="C411" s="80" t="s">
        <v>42</v>
      </c>
      <c r="D411" s="89">
        <v>2588</v>
      </c>
      <c r="E411" s="3"/>
      <c r="F411" s="3">
        <f>SUM(D411:E411)</f>
        <v>2588</v>
      </c>
      <c r="G411" s="3"/>
      <c r="H411" s="3">
        <f>SUM(F411:G411)</f>
        <v>2588</v>
      </c>
      <c r="I411" s="69">
        <v>2588</v>
      </c>
      <c r="J411" s="3"/>
      <c r="K411" s="3">
        <f>SUM(I411:J411)</f>
        <v>2588</v>
      </c>
      <c r="L411" s="3"/>
      <c r="M411" s="3">
        <f>SUM(K411:L411)</f>
        <v>2588</v>
      </c>
      <c r="N411" s="69">
        <v>2588</v>
      </c>
      <c r="O411" s="3"/>
      <c r="P411" s="3">
        <f>SUM(N411:O411)</f>
        <v>2588</v>
      </c>
      <c r="Q411" s="3"/>
      <c r="R411" s="3">
        <f>SUM(P411:Q411)</f>
        <v>2588</v>
      </c>
    </row>
    <row r="412" spans="1:18" ht="31.5" hidden="1" outlineLevel="5" x14ac:dyDescent="0.2">
      <c r="A412" s="62" t="s">
        <v>43</v>
      </c>
      <c r="B412" s="62"/>
      <c r="C412" s="2" t="s">
        <v>691</v>
      </c>
      <c r="D412" s="66">
        <f t="shared" ref="D412:R414" si="1163">D413</f>
        <v>352.3</v>
      </c>
      <c r="E412" s="66">
        <f t="shared" si="1163"/>
        <v>0</v>
      </c>
      <c r="F412" s="66">
        <f t="shared" si="1163"/>
        <v>352.3</v>
      </c>
      <c r="G412" s="66">
        <f t="shared" si="1163"/>
        <v>0</v>
      </c>
      <c r="H412" s="66">
        <f t="shared" si="1163"/>
        <v>352.3</v>
      </c>
      <c r="I412" s="66">
        <f t="shared" si="1163"/>
        <v>352.3</v>
      </c>
      <c r="J412" s="66">
        <f t="shared" si="1163"/>
        <v>0</v>
      </c>
      <c r="K412" s="66">
        <f t="shared" si="1163"/>
        <v>352.3</v>
      </c>
      <c r="L412" s="66">
        <f t="shared" si="1163"/>
        <v>0</v>
      </c>
      <c r="M412" s="66">
        <f t="shared" si="1163"/>
        <v>352.3</v>
      </c>
      <c r="N412" s="66">
        <f t="shared" si="1163"/>
        <v>352.3</v>
      </c>
      <c r="O412" s="66">
        <f t="shared" si="1163"/>
        <v>0</v>
      </c>
      <c r="P412" s="66">
        <f t="shared" si="1163"/>
        <v>352.3</v>
      </c>
      <c r="Q412" s="66">
        <f t="shared" si="1163"/>
        <v>0</v>
      </c>
      <c r="R412" s="66">
        <f t="shared" si="1163"/>
        <v>352.3</v>
      </c>
    </row>
    <row r="413" spans="1:18" ht="47.25" hidden="1" outlineLevel="7" x14ac:dyDescent="0.2">
      <c r="A413" s="62" t="s">
        <v>44</v>
      </c>
      <c r="B413" s="62"/>
      <c r="C413" s="2" t="s">
        <v>692</v>
      </c>
      <c r="D413" s="66">
        <f t="shared" si="1163"/>
        <v>352.3</v>
      </c>
      <c r="E413" s="66">
        <f t="shared" si="1163"/>
        <v>0</v>
      </c>
      <c r="F413" s="66">
        <f t="shared" si="1163"/>
        <v>352.3</v>
      </c>
      <c r="G413" s="66">
        <f t="shared" si="1163"/>
        <v>0</v>
      </c>
      <c r="H413" s="66">
        <f t="shared" si="1163"/>
        <v>352.3</v>
      </c>
      <c r="I413" s="66">
        <f t="shared" si="1163"/>
        <v>352.3</v>
      </c>
      <c r="J413" s="66">
        <f t="shared" si="1163"/>
        <v>0</v>
      </c>
      <c r="K413" s="66">
        <f t="shared" si="1163"/>
        <v>352.3</v>
      </c>
      <c r="L413" s="66">
        <f t="shared" si="1163"/>
        <v>0</v>
      </c>
      <c r="M413" s="66">
        <f t="shared" si="1163"/>
        <v>352.3</v>
      </c>
      <c r="N413" s="66">
        <f t="shared" si="1163"/>
        <v>352.3</v>
      </c>
      <c r="O413" s="66">
        <f t="shared" si="1163"/>
        <v>0</v>
      </c>
      <c r="P413" s="66">
        <f t="shared" si="1163"/>
        <v>352.3</v>
      </c>
      <c r="Q413" s="66">
        <f t="shared" si="1163"/>
        <v>0</v>
      </c>
      <c r="R413" s="66">
        <f t="shared" si="1163"/>
        <v>352.3</v>
      </c>
    </row>
    <row r="414" spans="1:18" ht="31.5" hidden="1" outlineLevel="7" x14ac:dyDescent="0.2">
      <c r="A414" s="62" t="s">
        <v>318</v>
      </c>
      <c r="B414" s="62"/>
      <c r="C414" s="2" t="s">
        <v>319</v>
      </c>
      <c r="D414" s="66">
        <f>D415</f>
        <v>352.3</v>
      </c>
      <c r="E414" s="66">
        <f t="shared" si="1163"/>
        <v>0</v>
      </c>
      <c r="F414" s="66">
        <f t="shared" si="1163"/>
        <v>352.3</v>
      </c>
      <c r="G414" s="66">
        <f t="shared" si="1163"/>
        <v>0</v>
      </c>
      <c r="H414" s="66">
        <f t="shared" si="1163"/>
        <v>352.3</v>
      </c>
      <c r="I414" s="66">
        <f t="shared" si="1163"/>
        <v>352.3</v>
      </c>
      <c r="J414" s="66">
        <f t="shared" si="1163"/>
        <v>0</v>
      </c>
      <c r="K414" s="66">
        <f t="shared" si="1163"/>
        <v>352.3</v>
      </c>
      <c r="L414" s="66">
        <f t="shared" si="1163"/>
        <v>0</v>
      </c>
      <c r="M414" s="66">
        <f t="shared" si="1163"/>
        <v>352.3</v>
      </c>
      <c r="N414" s="66">
        <f t="shared" si="1163"/>
        <v>352.3</v>
      </c>
      <c r="O414" s="66">
        <f t="shared" si="1163"/>
        <v>0</v>
      </c>
      <c r="P414" s="66">
        <f t="shared" si="1163"/>
        <v>352.3</v>
      </c>
      <c r="Q414" s="66">
        <f t="shared" si="1163"/>
        <v>0</v>
      </c>
      <c r="R414" s="66">
        <f t="shared" si="1163"/>
        <v>352.3</v>
      </c>
    </row>
    <row r="415" spans="1:18" ht="33" hidden="1" customHeight="1" outlineLevel="7" x14ac:dyDescent="0.2">
      <c r="A415" s="63" t="s">
        <v>318</v>
      </c>
      <c r="B415" s="63" t="s">
        <v>41</v>
      </c>
      <c r="C415" s="80" t="s">
        <v>42</v>
      </c>
      <c r="D415" s="3">
        <v>352.3</v>
      </c>
      <c r="E415" s="3"/>
      <c r="F415" s="3">
        <f>SUM(D415:E415)</f>
        <v>352.3</v>
      </c>
      <c r="G415" s="3"/>
      <c r="H415" s="3">
        <f>SUM(F415:G415)</f>
        <v>352.3</v>
      </c>
      <c r="I415" s="69">
        <v>352.3</v>
      </c>
      <c r="J415" s="3"/>
      <c r="K415" s="3">
        <f>SUM(I415:J415)</f>
        <v>352.3</v>
      </c>
      <c r="L415" s="3"/>
      <c r="M415" s="3">
        <f>SUM(K415:L415)</f>
        <v>352.3</v>
      </c>
      <c r="N415" s="69">
        <v>352.3</v>
      </c>
      <c r="O415" s="3"/>
      <c r="P415" s="3">
        <f>SUM(N415:O415)</f>
        <v>352.3</v>
      </c>
      <c r="Q415" s="3"/>
      <c r="R415" s="3">
        <f>SUM(P415:Q415)</f>
        <v>352.3</v>
      </c>
    </row>
    <row r="416" spans="1:18" ht="31.5" outlineLevel="7" x14ac:dyDescent="0.2">
      <c r="A416" s="62" t="s">
        <v>21</v>
      </c>
      <c r="B416" s="62"/>
      <c r="C416" s="2" t="s">
        <v>687</v>
      </c>
      <c r="D416" s="66">
        <f>D417+D425+D442</f>
        <v>37072.9</v>
      </c>
      <c r="E416" s="66">
        <f t="shared" ref="E416:F416" si="1164">E417+E425+E442</f>
        <v>0</v>
      </c>
      <c r="F416" s="66">
        <f t="shared" si="1164"/>
        <v>37072.9</v>
      </c>
      <c r="G416" s="66">
        <f t="shared" ref="G416:H416" si="1165">G417+G425+G442</f>
        <v>16900</v>
      </c>
      <c r="H416" s="66">
        <f t="shared" si="1165"/>
        <v>53972.900000000009</v>
      </c>
      <c r="I416" s="66">
        <f>I417+I425+I442</f>
        <v>54552.799999999996</v>
      </c>
      <c r="J416" s="66">
        <f t="shared" ref="J416:L416" si="1166">J417+J425+J442</f>
        <v>0</v>
      </c>
      <c r="K416" s="66">
        <f t="shared" ref="K416:M416" si="1167">K417+K425+K442</f>
        <v>54552.799999999996</v>
      </c>
      <c r="L416" s="66">
        <f t="shared" si="1166"/>
        <v>0</v>
      </c>
      <c r="M416" s="66">
        <f t="shared" si="1167"/>
        <v>54552.799999999996</v>
      </c>
      <c r="N416" s="66">
        <f>N417+N425+N442</f>
        <v>86322.9</v>
      </c>
      <c r="O416" s="66">
        <f t="shared" ref="O416:Q416" si="1168">O417+O425+O442</f>
        <v>0</v>
      </c>
      <c r="P416" s="66">
        <f t="shared" ref="P416:R416" si="1169">P417+P425+P442</f>
        <v>86322.9</v>
      </c>
      <c r="Q416" s="66">
        <f t="shared" si="1168"/>
        <v>0</v>
      </c>
      <c r="R416" s="66">
        <f t="shared" si="1169"/>
        <v>86322.9</v>
      </c>
    </row>
    <row r="417" spans="1:18" ht="31.5" hidden="1" outlineLevel="7" x14ac:dyDescent="0.2">
      <c r="A417" s="62" t="s">
        <v>276</v>
      </c>
      <c r="B417" s="62"/>
      <c r="C417" s="2" t="s">
        <v>698</v>
      </c>
      <c r="D417" s="66">
        <f>D418</f>
        <v>18944.900000000001</v>
      </c>
      <c r="E417" s="66">
        <f t="shared" ref="E417:H417" si="1170">E418</f>
        <v>0</v>
      </c>
      <c r="F417" s="66">
        <f t="shared" si="1170"/>
        <v>18944.900000000001</v>
      </c>
      <c r="G417" s="66">
        <f t="shared" si="1170"/>
        <v>0</v>
      </c>
      <c r="H417" s="66">
        <f t="shared" si="1170"/>
        <v>18944.900000000001</v>
      </c>
      <c r="I417" s="66">
        <f t="shared" ref="I417:N419" si="1171">I418</f>
        <v>18818.199999999997</v>
      </c>
      <c r="J417" s="66">
        <f t="shared" ref="J417:L417" si="1172">J418</f>
        <v>0</v>
      </c>
      <c r="K417" s="66">
        <f t="shared" ref="K417:M417" si="1173">K418</f>
        <v>18818.199999999997</v>
      </c>
      <c r="L417" s="66">
        <f t="shared" si="1172"/>
        <v>0</v>
      </c>
      <c r="M417" s="66">
        <f t="shared" si="1173"/>
        <v>18818.199999999997</v>
      </c>
      <c r="N417" s="66">
        <f t="shared" si="1171"/>
        <v>5350</v>
      </c>
      <c r="O417" s="66">
        <f t="shared" ref="O417:Q417" si="1174">O418</f>
        <v>0</v>
      </c>
      <c r="P417" s="66">
        <f t="shared" ref="P417:R417" si="1175">P418</f>
        <v>5350</v>
      </c>
      <c r="Q417" s="66">
        <f t="shared" si="1174"/>
        <v>0</v>
      </c>
      <c r="R417" s="66">
        <f t="shared" si="1175"/>
        <v>5350</v>
      </c>
    </row>
    <row r="418" spans="1:18" ht="31.5" hidden="1" outlineLevel="7" x14ac:dyDescent="0.2">
      <c r="A418" s="62" t="s">
        <v>277</v>
      </c>
      <c r="B418" s="62"/>
      <c r="C418" s="2" t="s">
        <v>278</v>
      </c>
      <c r="D418" s="66">
        <f>D419+D421+D423</f>
        <v>18944.900000000001</v>
      </c>
      <c r="E418" s="66">
        <f t="shared" ref="E418:F418" si="1176">E419+E421+E423</f>
        <v>0</v>
      </c>
      <c r="F418" s="66">
        <f t="shared" si="1176"/>
        <v>18944.900000000001</v>
      </c>
      <c r="G418" s="66">
        <f t="shared" ref="G418:H418" si="1177">G419+G421+G423</f>
        <v>0</v>
      </c>
      <c r="H418" s="66">
        <f t="shared" si="1177"/>
        <v>18944.900000000001</v>
      </c>
      <c r="I418" s="66">
        <f t="shared" ref="I418:N418" si="1178">I419+I421+I423</f>
        <v>18818.199999999997</v>
      </c>
      <c r="J418" s="66">
        <f t="shared" ref="J418:L418" si="1179">J419+J421+J423</f>
        <v>0</v>
      </c>
      <c r="K418" s="66">
        <f t="shared" ref="K418:M418" si="1180">K419+K421+K423</f>
        <v>18818.199999999997</v>
      </c>
      <c r="L418" s="66">
        <f t="shared" si="1179"/>
        <v>0</v>
      </c>
      <c r="M418" s="66">
        <f t="shared" si="1180"/>
        <v>18818.199999999997</v>
      </c>
      <c r="N418" s="66">
        <f t="shared" si="1178"/>
        <v>5350</v>
      </c>
      <c r="O418" s="66">
        <f t="shared" ref="O418:R418" si="1181">O419+O421+O423</f>
        <v>0</v>
      </c>
      <c r="P418" s="66">
        <f t="shared" ref="P418" si="1182">P419+P421+P423</f>
        <v>5350</v>
      </c>
      <c r="Q418" s="66">
        <f t="shared" si="1181"/>
        <v>0</v>
      </c>
      <c r="R418" s="66">
        <f t="shared" si="1181"/>
        <v>5350</v>
      </c>
    </row>
    <row r="419" spans="1:18" ht="63" hidden="1" outlineLevel="7" x14ac:dyDescent="0.2">
      <c r="A419" s="62" t="s">
        <v>279</v>
      </c>
      <c r="B419" s="62"/>
      <c r="C419" s="61" t="s">
        <v>604</v>
      </c>
      <c r="D419" s="66">
        <f>D420</f>
        <v>5350</v>
      </c>
      <c r="E419" s="66">
        <f t="shared" ref="E419:H419" si="1183">E420</f>
        <v>0</v>
      </c>
      <c r="F419" s="66">
        <f t="shared" si="1183"/>
        <v>5350</v>
      </c>
      <c r="G419" s="66">
        <f t="shared" si="1183"/>
        <v>0</v>
      </c>
      <c r="H419" s="66">
        <f t="shared" si="1183"/>
        <v>5350</v>
      </c>
      <c r="I419" s="66">
        <f t="shared" si="1171"/>
        <v>5350</v>
      </c>
      <c r="J419" s="66">
        <f t="shared" ref="J419:L419" si="1184">J420</f>
        <v>0</v>
      </c>
      <c r="K419" s="66">
        <f t="shared" ref="K419:M419" si="1185">K420</f>
        <v>5350</v>
      </c>
      <c r="L419" s="66">
        <f t="shared" si="1184"/>
        <v>0</v>
      </c>
      <c r="M419" s="66">
        <f t="shared" si="1185"/>
        <v>5350</v>
      </c>
      <c r="N419" s="66">
        <f t="shared" si="1171"/>
        <v>5350</v>
      </c>
      <c r="O419" s="66">
        <f t="shared" ref="O419:Q419" si="1186">O420</f>
        <v>0</v>
      </c>
      <c r="P419" s="66">
        <f t="shared" ref="P419:R419" si="1187">P420</f>
        <v>5350</v>
      </c>
      <c r="Q419" s="66">
        <f t="shared" si="1186"/>
        <v>0</v>
      </c>
      <c r="R419" s="66">
        <f t="shared" si="1187"/>
        <v>5350</v>
      </c>
    </row>
    <row r="420" spans="1:18" hidden="1" outlineLevel="7" x14ac:dyDescent="0.2">
      <c r="A420" s="63" t="s">
        <v>279</v>
      </c>
      <c r="B420" s="63" t="s">
        <v>18</v>
      </c>
      <c r="C420" s="82" t="s">
        <v>19</v>
      </c>
      <c r="D420" s="3">
        <v>5350</v>
      </c>
      <c r="E420" s="3"/>
      <c r="F420" s="3">
        <f>SUM(D420:E420)</f>
        <v>5350</v>
      </c>
      <c r="G420" s="3"/>
      <c r="H420" s="3">
        <f>SUM(F420:G420)</f>
        <v>5350</v>
      </c>
      <c r="I420" s="69">
        <v>5350</v>
      </c>
      <c r="J420" s="3"/>
      <c r="K420" s="3">
        <f>SUM(I420:J420)</f>
        <v>5350</v>
      </c>
      <c r="L420" s="3"/>
      <c r="M420" s="3">
        <f>SUM(K420:L420)</f>
        <v>5350</v>
      </c>
      <c r="N420" s="69">
        <v>5350</v>
      </c>
      <c r="O420" s="3"/>
      <c r="P420" s="3">
        <f>SUM(N420:O420)</f>
        <v>5350</v>
      </c>
      <c r="Q420" s="3"/>
      <c r="R420" s="3">
        <f>SUM(P420:Q420)</f>
        <v>5350</v>
      </c>
    </row>
    <row r="421" spans="1:18" ht="66" hidden="1" customHeight="1" outlineLevel="7" x14ac:dyDescent="0.2">
      <c r="A421" s="210" t="s">
        <v>279</v>
      </c>
      <c r="B421" s="210"/>
      <c r="C421" s="61" t="s">
        <v>605</v>
      </c>
      <c r="D421" s="64">
        <f t="shared" ref="D421:Q423" si="1188">D422</f>
        <v>4510.3999999999996</v>
      </c>
      <c r="E421" s="64">
        <f t="shared" si="1188"/>
        <v>0</v>
      </c>
      <c r="F421" s="64">
        <f t="shared" si="1188"/>
        <v>4510.3999999999996</v>
      </c>
      <c r="G421" s="64">
        <f t="shared" si="1188"/>
        <v>0</v>
      </c>
      <c r="H421" s="64">
        <f t="shared" si="1188"/>
        <v>4510.3999999999996</v>
      </c>
      <c r="I421" s="64">
        <f t="shared" si="1188"/>
        <v>4296.3</v>
      </c>
      <c r="J421" s="64">
        <f t="shared" si="1188"/>
        <v>0</v>
      </c>
      <c r="K421" s="64">
        <f t="shared" si="1188"/>
        <v>4296.3</v>
      </c>
      <c r="L421" s="64">
        <f t="shared" si="1188"/>
        <v>0</v>
      </c>
      <c r="M421" s="64">
        <f t="shared" si="1188"/>
        <v>4296.3</v>
      </c>
      <c r="N421" s="64">
        <f t="shared" si="1188"/>
        <v>0</v>
      </c>
      <c r="O421" s="64">
        <f t="shared" si="1188"/>
        <v>0</v>
      </c>
      <c r="P421" s="64"/>
      <c r="Q421" s="64">
        <f t="shared" si="1188"/>
        <v>0</v>
      </c>
      <c r="R421" s="64"/>
    </row>
    <row r="422" spans="1:18" hidden="1" outlineLevel="7" x14ac:dyDescent="0.2">
      <c r="A422" s="59" t="s">
        <v>279</v>
      </c>
      <c r="B422" s="59" t="s">
        <v>18</v>
      </c>
      <c r="C422" s="82" t="s">
        <v>19</v>
      </c>
      <c r="D422" s="3">
        <v>4510.3999999999996</v>
      </c>
      <c r="E422" s="3"/>
      <c r="F422" s="3">
        <f>SUM(D422:E422)</f>
        <v>4510.3999999999996</v>
      </c>
      <c r="G422" s="3"/>
      <c r="H422" s="3">
        <f>SUM(F422:G422)</f>
        <v>4510.3999999999996</v>
      </c>
      <c r="I422" s="69">
        <v>4296.3</v>
      </c>
      <c r="J422" s="3"/>
      <c r="K422" s="3">
        <f>SUM(I422:J422)</f>
        <v>4296.3</v>
      </c>
      <c r="L422" s="3"/>
      <c r="M422" s="3">
        <f>SUM(K422:L422)</f>
        <v>4296.3</v>
      </c>
      <c r="N422" s="69"/>
      <c r="O422" s="3"/>
      <c r="P422" s="3"/>
      <c r="Q422" s="3"/>
      <c r="R422" s="3"/>
    </row>
    <row r="423" spans="1:18" hidden="1" outlineLevel="7" x14ac:dyDescent="0.2">
      <c r="A423" s="210" t="s">
        <v>572</v>
      </c>
      <c r="B423" s="210"/>
      <c r="C423" s="61" t="s">
        <v>607</v>
      </c>
      <c r="D423" s="64">
        <f t="shared" si="1188"/>
        <v>9084.5</v>
      </c>
      <c r="E423" s="64">
        <f t="shared" si="1188"/>
        <v>0</v>
      </c>
      <c r="F423" s="64">
        <f t="shared" si="1188"/>
        <v>9084.5</v>
      </c>
      <c r="G423" s="64">
        <f t="shared" si="1188"/>
        <v>0</v>
      </c>
      <c r="H423" s="64">
        <f t="shared" si="1188"/>
        <v>9084.5</v>
      </c>
      <c r="I423" s="64">
        <f t="shared" si="1188"/>
        <v>9171.9</v>
      </c>
      <c r="J423" s="64">
        <f t="shared" si="1188"/>
        <v>0</v>
      </c>
      <c r="K423" s="64">
        <f t="shared" si="1188"/>
        <v>9171.9</v>
      </c>
      <c r="L423" s="64">
        <f t="shared" si="1188"/>
        <v>0</v>
      </c>
      <c r="M423" s="64">
        <f t="shared" si="1188"/>
        <v>9171.9</v>
      </c>
      <c r="N423" s="64">
        <f t="shared" si="1188"/>
        <v>0</v>
      </c>
      <c r="O423" s="64">
        <f t="shared" si="1188"/>
        <v>0</v>
      </c>
      <c r="P423" s="64"/>
      <c r="Q423" s="64">
        <f t="shared" si="1188"/>
        <v>0</v>
      </c>
      <c r="R423" s="64"/>
    </row>
    <row r="424" spans="1:18" hidden="1" outlineLevel="7" x14ac:dyDescent="0.2">
      <c r="A424" s="59" t="s">
        <v>572</v>
      </c>
      <c r="B424" s="59" t="s">
        <v>18</v>
      </c>
      <c r="C424" s="82" t="s">
        <v>19</v>
      </c>
      <c r="D424" s="3">
        <v>9084.5</v>
      </c>
      <c r="E424" s="3"/>
      <c r="F424" s="3">
        <f>SUM(D424:E424)</f>
        <v>9084.5</v>
      </c>
      <c r="G424" s="3"/>
      <c r="H424" s="3">
        <f>SUM(F424:G424)</f>
        <v>9084.5</v>
      </c>
      <c r="I424" s="69">
        <v>9171.9</v>
      </c>
      <c r="J424" s="3"/>
      <c r="K424" s="3">
        <f>SUM(I424:J424)</f>
        <v>9171.9</v>
      </c>
      <c r="L424" s="3"/>
      <c r="M424" s="3">
        <f>SUM(K424:L424)</f>
        <v>9171.9</v>
      </c>
      <c r="N424" s="69"/>
      <c r="O424" s="3"/>
      <c r="P424" s="3"/>
      <c r="Q424" s="3"/>
      <c r="R424" s="3"/>
    </row>
    <row r="425" spans="1:18" ht="30.75" customHeight="1" outlineLevel="7" x14ac:dyDescent="0.2">
      <c r="A425" s="62" t="s">
        <v>22</v>
      </c>
      <c r="B425" s="62"/>
      <c r="C425" s="2" t="s">
        <v>722</v>
      </c>
      <c r="D425" s="66">
        <f>D426+D435</f>
        <v>12628</v>
      </c>
      <c r="E425" s="66">
        <f t="shared" ref="E425:F425" si="1189">E426+E435</f>
        <v>0</v>
      </c>
      <c r="F425" s="66">
        <f t="shared" si="1189"/>
        <v>12628</v>
      </c>
      <c r="G425" s="66">
        <f t="shared" ref="G425:H425" si="1190">G426+G435</f>
        <v>16000</v>
      </c>
      <c r="H425" s="66">
        <f t="shared" si="1190"/>
        <v>28628.000000000004</v>
      </c>
      <c r="I425" s="66">
        <f>I426+I435</f>
        <v>30234.6</v>
      </c>
      <c r="J425" s="66">
        <f t="shared" ref="J425:L425" si="1191">J426+J435</f>
        <v>0</v>
      </c>
      <c r="K425" s="66">
        <f t="shared" ref="K425:M425" si="1192">K426+K435</f>
        <v>30234.6</v>
      </c>
      <c r="L425" s="66">
        <f t="shared" si="1191"/>
        <v>0</v>
      </c>
      <c r="M425" s="66">
        <f t="shared" si="1192"/>
        <v>30234.6</v>
      </c>
      <c r="N425" s="66">
        <f>N426+N435</f>
        <v>75472.899999999994</v>
      </c>
      <c r="O425" s="66">
        <f t="shared" ref="O425:Q425" si="1193">O426+O435</f>
        <v>0</v>
      </c>
      <c r="P425" s="66">
        <f t="shared" ref="P425:R425" si="1194">P426+P435</f>
        <v>75472.899999999994</v>
      </c>
      <c r="Q425" s="66">
        <f t="shared" si="1193"/>
        <v>0</v>
      </c>
      <c r="R425" s="66">
        <f t="shared" si="1194"/>
        <v>75472.899999999994</v>
      </c>
    </row>
    <row r="426" spans="1:18" ht="31.5" outlineLevel="7" x14ac:dyDescent="0.2">
      <c r="A426" s="62" t="s">
        <v>177</v>
      </c>
      <c r="B426" s="62"/>
      <c r="C426" s="2" t="s">
        <v>178</v>
      </c>
      <c r="D426" s="66">
        <f>D427+D429+D431+D433</f>
        <v>11906.8</v>
      </c>
      <c r="E426" s="66">
        <f t="shared" ref="E426:F426" si="1195">E427+E429+E431+E433</f>
        <v>0</v>
      </c>
      <c r="F426" s="66">
        <f t="shared" si="1195"/>
        <v>11906.8</v>
      </c>
      <c r="G426" s="66">
        <f t="shared" ref="G426:H426" si="1196">G427+G429+G431+G433</f>
        <v>16000</v>
      </c>
      <c r="H426" s="66">
        <f t="shared" si="1196"/>
        <v>27906.800000000003</v>
      </c>
      <c r="I426" s="66">
        <f t="shared" ref="I426:N426" si="1197">I427+I429+I431+I433</f>
        <v>10906.8</v>
      </c>
      <c r="J426" s="66">
        <f t="shared" ref="J426:L426" si="1198">J427+J429+J431+J433</f>
        <v>0</v>
      </c>
      <c r="K426" s="66">
        <f t="shared" ref="K426:M426" si="1199">K427+K429+K431+K433</f>
        <v>10906.8</v>
      </c>
      <c r="L426" s="66">
        <f t="shared" si="1198"/>
        <v>0</v>
      </c>
      <c r="M426" s="66">
        <f t="shared" si="1199"/>
        <v>10906.8</v>
      </c>
      <c r="N426" s="66">
        <f t="shared" si="1197"/>
        <v>3906.8</v>
      </c>
      <c r="O426" s="66">
        <f t="shared" ref="O426:R426" si="1200">O427+O429+O431+O433</f>
        <v>0</v>
      </c>
      <c r="P426" s="66">
        <f t="shared" ref="P426" si="1201">P427+P429+P431+P433</f>
        <v>3906.8</v>
      </c>
      <c r="Q426" s="66">
        <f t="shared" si="1200"/>
        <v>0</v>
      </c>
      <c r="R426" s="66">
        <f t="shared" si="1200"/>
        <v>3906.8</v>
      </c>
    </row>
    <row r="427" spans="1:18" hidden="1" outlineLevel="7" x14ac:dyDescent="0.2">
      <c r="A427" s="62" t="s">
        <v>179</v>
      </c>
      <c r="B427" s="62"/>
      <c r="C427" s="2" t="s">
        <v>180</v>
      </c>
      <c r="D427" s="66">
        <f>D428</f>
        <v>11.4</v>
      </c>
      <c r="E427" s="66">
        <f t="shared" ref="E427:H427" si="1202">E428</f>
        <v>0</v>
      </c>
      <c r="F427" s="66">
        <f t="shared" si="1202"/>
        <v>11.4</v>
      </c>
      <c r="G427" s="66">
        <f t="shared" si="1202"/>
        <v>0</v>
      </c>
      <c r="H427" s="66">
        <f t="shared" si="1202"/>
        <v>11.4</v>
      </c>
      <c r="I427" s="66">
        <f t="shared" ref="I427:N427" si="1203">I428</f>
        <v>11.4</v>
      </c>
      <c r="J427" s="66">
        <f t="shared" ref="J427:L427" si="1204">J428</f>
        <v>0</v>
      </c>
      <c r="K427" s="66">
        <f t="shared" ref="K427:M427" si="1205">K428</f>
        <v>11.4</v>
      </c>
      <c r="L427" s="66">
        <f t="shared" si="1204"/>
        <v>0</v>
      </c>
      <c r="M427" s="66">
        <f t="shared" si="1205"/>
        <v>11.4</v>
      </c>
      <c r="N427" s="66">
        <f t="shared" si="1203"/>
        <v>11.4</v>
      </c>
      <c r="O427" s="66">
        <f t="shared" ref="O427:Q427" si="1206">O428</f>
        <v>0</v>
      </c>
      <c r="P427" s="66">
        <f t="shared" ref="P427:R427" si="1207">P428</f>
        <v>11.4</v>
      </c>
      <c r="Q427" s="66">
        <f t="shared" si="1206"/>
        <v>0</v>
      </c>
      <c r="R427" s="66">
        <f t="shared" si="1207"/>
        <v>11.4</v>
      </c>
    </row>
    <row r="428" spans="1:18" ht="31.5" hidden="1" outlineLevel="7" x14ac:dyDescent="0.2">
      <c r="A428" s="63" t="s">
        <v>179</v>
      </c>
      <c r="B428" s="63" t="s">
        <v>6</v>
      </c>
      <c r="C428" s="80" t="s">
        <v>7</v>
      </c>
      <c r="D428" s="3">
        <v>11.4</v>
      </c>
      <c r="E428" s="3"/>
      <c r="F428" s="3">
        <f>SUM(D428:E428)</f>
        <v>11.4</v>
      </c>
      <c r="G428" s="3"/>
      <c r="H428" s="3">
        <f>SUM(F428:G428)</f>
        <v>11.4</v>
      </c>
      <c r="I428" s="69">
        <v>11.4</v>
      </c>
      <c r="J428" s="3"/>
      <c r="K428" s="3">
        <f>SUM(I428:J428)</f>
        <v>11.4</v>
      </c>
      <c r="L428" s="3"/>
      <c r="M428" s="3">
        <f>SUM(K428:L428)</f>
        <v>11.4</v>
      </c>
      <c r="N428" s="69">
        <v>11.4</v>
      </c>
      <c r="O428" s="3"/>
      <c r="P428" s="3">
        <f>SUM(N428:O428)</f>
        <v>11.4</v>
      </c>
      <c r="Q428" s="3"/>
      <c r="R428" s="3">
        <f>SUM(P428:Q428)</f>
        <v>11.4</v>
      </c>
    </row>
    <row r="429" spans="1:18" ht="47.25" outlineLevel="7" x14ac:dyDescent="0.2">
      <c r="A429" s="62" t="s">
        <v>181</v>
      </c>
      <c r="B429" s="62"/>
      <c r="C429" s="2" t="s">
        <v>182</v>
      </c>
      <c r="D429" s="66">
        <f>D430</f>
        <v>8553.4</v>
      </c>
      <c r="E429" s="66">
        <f t="shared" ref="E429:H429" si="1208">E430</f>
        <v>0</v>
      </c>
      <c r="F429" s="66">
        <f t="shared" si="1208"/>
        <v>8553.4</v>
      </c>
      <c r="G429" s="66">
        <f t="shared" si="1208"/>
        <v>9000</v>
      </c>
      <c r="H429" s="66">
        <f t="shared" si="1208"/>
        <v>17553.400000000001</v>
      </c>
      <c r="I429" s="66">
        <f t="shared" ref="I429:N429" si="1209">I430</f>
        <v>8553.4</v>
      </c>
      <c r="J429" s="66">
        <f t="shared" ref="J429:L429" si="1210">J430</f>
        <v>0</v>
      </c>
      <c r="K429" s="66">
        <f t="shared" ref="K429:M429" si="1211">K430</f>
        <v>8553.4</v>
      </c>
      <c r="L429" s="66">
        <f t="shared" si="1210"/>
        <v>0</v>
      </c>
      <c r="M429" s="66">
        <f t="shared" si="1211"/>
        <v>8553.4</v>
      </c>
      <c r="N429" s="66">
        <f t="shared" si="1209"/>
        <v>1553.4</v>
      </c>
      <c r="O429" s="66">
        <f t="shared" ref="O429:Q429" si="1212">O430</f>
        <v>0</v>
      </c>
      <c r="P429" s="66">
        <f t="shared" ref="P429:R429" si="1213">P430</f>
        <v>1553.4</v>
      </c>
      <c r="Q429" s="66">
        <f t="shared" si="1212"/>
        <v>0</v>
      </c>
      <c r="R429" s="66">
        <f t="shared" si="1213"/>
        <v>1553.4</v>
      </c>
    </row>
    <row r="430" spans="1:18" outlineLevel="7" x14ac:dyDescent="0.2">
      <c r="A430" s="63" t="s">
        <v>181</v>
      </c>
      <c r="B430" s="63" t="s">
        <v>18</v>
      </c>
      <c r="C430" s="80" t="s">
        <v>19</v>
      </c>
      <c r="D430" s="3">
        <v>8553.4</v>
      </c>
      <c r="E430" s="3"/>
      <c r="F430" s="3">
        <f>SUM(D430:E430)</f>
        <v>8553.4</v>
      </c>
      <c r="G430" s="3">
        <v>9000</v>
      </c>
      <c r="H430" s="3">
        <f>SUM(F430:G430)</f>
        <v>17553.400000000001</v>
      </c>
      <c r="I430" s="69">
        <v>8553.4</v>
      </c>
      <c r="J430" s="3"/>
      <c r="K430" s="3">
        <f>SUM(I430:J430)</f>
        <v>8553.4</v>
      </c>
      <c r="L430" s="3"/>
      <c r="M430" s="3">
        <f>SUM(K430:L430)</f>
        <v>8553.4</v>
      </c>
      <c r="N430" s="69">
        <v>1553.4</v>
      </c>
      <c r="O430" s="3"/>
      <c r="P430" s="3">
        <f>SUM(N430:O430)</f>
        <v>1553.4</v>
      </c>
      <c r="Q430" s="3"/>
      <c r="R430" s="3">
        <f>SUM(P430:Q430)</f>
        <v>1553.4</v>
      </c>
    </row>
    <row r="431" spans="1:18" ht="47.25" outlineLevel="7" x14ac:dyDescent="0.2">
      <c r="A431" s="62" t="s">
        <v>322</v>
      </c>
      <c r="B431" s="62"/>
      <c r="C431" s="2" t="s">
        <v>705</v>
      </c>
      <c r="D431" s="66">
        <f>D432</f>
        <v>3000</v>
      </c>
      <c r="E431" s="66">
        <f t="shared" ref="E431:H431" si="1214">E432</f>
        <v>0</v>
      </c>
      <c r="F431" s="66">
        <f t="shared" si="1214"/>
        <v>3000</v>
      </c>
      <c r="G431" s="66">
        <f t="shared" si="1214"/>
        <v>7000</v>
      </c>
      <c r="H431" s="66">
        <f t="shared" si="1214"/>
        <v>10000</v>
      </c>
      <c r="I431" s="66">
        <f t="shared" ref="I431:N431" si="1215">I432</f>
        <v>2000</v>
      </c>
      <c r="J431" s="66">
        <f t="shared" ref="J431:L431" si="1216">J432</f>
        <v>0</v>
      </c>
      <c r="K431" s="66">
        <f t="shared" ref="K431:M431" si="1217">K432</f>
        <v>2000</v>
      </c>
      <c r="L431" s="66">
        <f t="shared" si="1216"/>
        <v>0</v>
      </c>
      <c r="M431" s="66">
        <f t="shared" si="1217"/>
        <v>2000</v>
      </c>
      <c r="N431" s="66">
        <f t="shared" si="1215"/>
        <v>2000</v>
      </c>
      <c r="O431" s="66">
        <f t="shared" ref="O431:Q431" si="1218">O432</f>
        <v>0</v>
      </c>
      <c r="P431" s="66">
        <f t="shared" ref="P431:R431" si="1219">P432</f>
        <v>2000</v>
      </c>
      <c r="Q431" s="66">
        <f t="shared" si="1218"/>
        <v>0</v>
      </c>
      <c r="R431" s="66">
        <f t="shared" si="1219"/>
        <v>2000</v>
      </c>
    </row>
    <row r="432" spans="1:18" outlineLevel="7" x14ac:dyDescent="0.2">
      <c r="A432" s="63" t="s">
        <v>322</v>
      </c>
      <c r="B432" s="63" t="s">
        <v>18</v>
      </c>
      <c r="C432" s="80" t="s">
        <v>19</v>
      </c>
      <c r="D432" s="3">
        <v>3000</v>
      </c>
      <c r="E432" s="3"/>
      <c r="F432" s="3">
        <f>SUM(D432:E432)</f>
        <v>3000</v>
      </c>
      <c r="G432" s="3">
        <v>7000</v>
      </c>
      <c r="H432" s="3">
        <f>SUM(F432:G432)</f>
        <v>10000</v>
      </c>
      <c r="I432" s="69">
        <v>2000</v>
      </c>
      <c r="J432" s="3"/>
      <c r="K432" s="3">
        <f>SUM(I432:J432)</f>
        <v>2000</v>
      </c>
      <c r="L432" s="3"/>
      <c r="M432" s="3">
        <f>SUM(K432:L432)</f>
        <v>2000</v>
      </c>
      <c r="N432" s="69">
        <v>2000</v>
      </c>
      <c r="O432" s="3"/>
      <c r="P432" s="3">
        <f>SUM(N432:O432)</f>
        <v>2000</v>
      </c>
      <c r="Q432" s="3"/>
      <c r="R432" s="3">
        <f>SUM(P432:Q432)</f>
        <v>2000</v>
      </c>
    </row>
    <row r="433" spans="1:18" ht="47.25" hidden="1" outlineLevel="7" x14ac:dyDescent="0.25">
      <c r="A433" s="100" t="s">
        <v>471</v>
      </c>
      <c r="B433" s="100"/>
      <c r="C433" s="94" t="s">
        <v>472</v>
      </c>
      <c r="D433" s="66">
        <f>D434</f>
        <v>342</v>
      </c>
      <c r="E433" s="66">
        <f t="shared" ref="E433:H433" si="1220">E434</f>
        <v>0</v>
      </c>
      <c r="F433" s="66">
        <f t="shared" si="1220"/>
        <v>342</v>
      </c>
      <c r="G433" s="66">
        <f t="shared" si="1220"/>
        <v>0</v>
      </c>
      <c r="H433" s="66">
        <f t="shared" si="1220"/>
        <v>342</v>
      </c>
      <c r="I433" s="66">
        <f t="shared" ref="I433:N433" si="1221">I434</f>
        <v>342</v>
      </c>
      <c r="J433" s="66">
        <f t="shared" ref="J433:L433" si="1222">J434</f>
        <v>0</v>
      </c>
      <c r="K433" s="66">
        <f t="shared" ref="K433:M433" si="1223">K434</f>
        <v>342</v>
      </c>
      <c r="L433" s="66">
        <f t="shared" si="1222"/>
        <v>0</v>
      </c>
      <c r="M433" s="66">
        <f t="shared" si="1223"/>
        <v>342</v>
      </c>
      <c r="N433" s="66">
        <f t="shared" si="1221"/>
        <v>342</v>
      </c>
      <c r="O433" s="66">
        <f t="shared" ref="O433:Q433" si="1224">O434</f>
        <v>0</v>
      </c>
      <c r="P433" s="66">
        <f t="shared" ref="P433:R433" si="1225">P434</f>
        <v>342</v>
      </c>
      <c r="Q433" s="66">
        <f t="shared" si="1224"/>
        <v>0</v>
      </c>
      <c r="R433" s="66">
        <f t="shared" si="1225"/>
        <v>342</v>
      </c>
    </row>
    <row r="434" spans="1:18" ht="31.5" hidden="1" outlineLevel="7" x14ac:dyDescent="0.25">
      <c r="A434" s="101" t="s">
        <v>471</v>
      </c>
      <c r="B434" s="101" t="s">
        <v>41</v>
      </c>
      <c r="C434" s="102" t="s">
        <v>42</v>
      </c>
      <c r="D434" s="3">
        <v>342</v>
      </c>
      <c r="E434" s="3"/>
      <c r="F434" s="3">
        <f>SUM(D434:E434)</f>
        <v>342</v>
      </c>
      <c r="G434" s="3"/>
      <c r="H434" s="3">
        <f>SUM(F434:G434)</f>
        <v>342</v>
      </c>
      <c r="I434" s="69">
        <v>342</v>
      </c>
      <c r="J434" s="3"/>
      <c r="K434" s="3">
        <f>SUM(I434:J434)</f>
        <v>342</v>
      </c>
      <c r="L434" s="3"/>
      <c r="M434" s="3">
        <f>SUM(K434:L434)</f>
        <v>342</v>
      </c>
      <c r="N434" s="69">
        <v>342</v>
      </c>
      <c r="O434" s="3"/>
      <c r="P434" s="3">
        <f>SUM(N434:O434)</f>
        <v>342</v>
      </c>
      <c r="Q434" s="3"/>
      <c r="R434" s="3">
        <f>SUM(P434:Q434)</f>
        <v>342</v>
      </c>
    </row>
    <row r="435" spans="1:18" ht="31.5" hidden="1" outlineLevel="7" x14ac:dyDescent="0.2">
      <c r="A435" s="62" t="s">
        <v>487</v>
      </c>
      <c r="B435" s="62"/>
      <c r="C435" s="2" t="s">
        <v>488</v>
      </c>
      <c r="D435" s="66">
        <f>D440+D436+D438</f>
        <v>721.2</v>
      </c>
      <c r="E435" s="66">
        <f t="shared" ref="E435:F435" si="1226">E440+E436+E438</f>
        <v>0</v>
      </c>
      <c r="F435" s="66">
        <f t="shared" si="1226"/>
        <v>721.2</v>
      </c>
      <c r="G435" s="66">
        <f t="shared" ref="G435:H435" si="1227">G440+G436+G438</f>
        <v>0</v>
      </c>
      <c r="H435" s="66">
        <f t="shared" si="1227"/>
        <v>721.2</v>
      </c>
      <c r="I435" s="66">
        <f t="shared" ref="I435:N435" si="1228">I440+I436+I438</f>
        <v>19327.8</v>
      </c>
      <c r="J435" s="66">
        <f t="shared" ref="J435:L435" si="1229">J440+J436+J438</f>
        <v>0</v>
      </c>
      <c r="K435" s="66">
        <f t="shared" ref="K435:M435" si="1230">K440+K436+K438</f>
        <v>19327.8</v>
      </c>
      <c r="L435" s="66">
        <f t="shared" si="1229"/>
        <v>0</v>
      </c>
      <c r="M435" s="66">
        <f t="shared" si="1230"/>
        <v>19327.8</v>
      </c>
      <c r="N435" s="66">
        <f t="shared" si="1228"/>
        <v>71566.099999999991</v>
      </c>
      <c r="O435" s="66">
        <f t="shared" ref="O435:R435" si="1231">O440+O436+O438</f>
        <v>0</v>
      </c>
      <c r="P435" s="66">
        <f t="shared" ref="P435" si="1232">P440+P436+P438</f>
        <v>71566.099999999991</v>
      </c>
      <c r="Q435" s="66">
        <f t="shared" si="1231"/>
        <v>0</v>
      </c>
      <c r="R435" s="66">
        <f t="shared" si="1231"/>
        <v>71566.099999999991</v>
      </c>
    </row>
    <row r="436" spans="1:18" ht="33" hidden="1" customHeight="1" outlineLevel="7" x14ac:dyDescent="0.2">
      <c r="A436" s="62" t="s">
        <v>523</v>
      </c>
      <c r="B436" s="62"/>
      <c r="C436" s="2" t="s">
        <v>524</v>
      </c>
      <c r="D436" s="66">
        <f>D437</f>
        <v>448.5</v>
      </c>
      <c r="E436" s="66">
        <f t="shared" ref="E436:H436" si="1233">E437</f>
        <v>0</v>
      </c>
      <c r="F436" s="66">
        <f t="shared" si="1233"/>
        <v>448.5</v>
      </c>
      <c r="G436" s="66">
        <f t="shared" si="1233"/>
        <v>0</v>
      </c>
      <c r="H436" s="66">
        <f t="shared" si="1233"/>
        <v>448.5</v>
      </c>
      <c r="I436" s="66">
        <f t="shared" ref="I436:N436" si="1234">I437</f>
        <v>469.3</v>
      </c>
      <c r="J436" s="66">
        <f t="shared" ref="J436:L436" si="1235">J437</f>
        <v>0</v>
      </c>
      <c r="K436" s="66">
        <f t="shared" ref="K436:M436" si="1236">K437</f>
        <v>469.3</v>
      </c>
      <c r="L436" s="66">
        <f t="shared" si="1235"/>
        <v>0</v>
      </c>
      <c r="M436" s="66">
        <f t="shared" si="1236"/>
        <v>469.3</v>
      </c>
      <c r="N436" s="66">
        <f t="shared" si="1234"/>
        <v>549.70000000000005</v>
      </c>
      <c r="O436" s="66">
        <f t="shared" ref="O436:Q436" si="1237">O437</f>
        <v>0</v>
      </c>
      <c r="P436" s="66">
        <f t="shared" ref="P436:R436" si="1238">P437</f>
        <v>549.70000000000005</v>
      </c>
      <c r="Q436" s="66">
        <f t="shared" si="1237"/>
        <v>0</v>
      </c>
      <c r="R436" s="66">
        <f t="shared" si="1238"/>
        <v>549.70000000000005</v>
      </c>
    </row>
    <row r="437" spans="1:18" ht="30.75" hidden="1" customHeight="1" outlineLevel="7" x14ac:dyDescent="0.2">
      <c r="A437" s="63" t="s">
        <v>523</v>
      </c>
      <c r="B437" s="63" t="s">
        <v>6</v>
      </c>
      <c r="C437" s="80" t="s">
        <v>7</v>
      </c>
      <c r="D437" s="3">
        <v>448.5</v>
      </c>
      <c r="E437" s="3"/>
      <c r="F437" s="3">
        <f>SUM(D437:E437)</f>
        <v>448.5</v>
      </c>
      <c r="G437" s="3"/>
      <c r="H437" s="3">
        <f>SUM(F437:G437)</f>
        <v>448.5</v>
      </c>
      <c r="I437" s="3">
        <v>469.3</v>
      </c>
      <c r="J437" s="3"/>
      <c r="K437" s="3">
        <f>SUM(I437:J437)</f>
        <v>469.3</v>
      </c>
      <c r="L437" s="3"/>
      <c r="M437" s="3">
        <f>SUM(K437:L437)</f>
        <v>469.3</v>
      </c>
      <c r="N437" s="3">
        <v>549.70000000000005</v>
      </c>
      <c r="O437" s="3"/>
      <c r="P437" s="3">
        <f>SUM(N437:O437)</f>
        <v>549.70000000000005</v>
      </c>
      <c r="Q437" s="3"/>
      <c r="R437" s="3">
        <f>SUM(P437:Q437)</f>
        <v>549.70000000000005</v>
      </c>
    </row>
    <row r="438" spans="1:18" ht="81" hidden="1" customHeight="1" outlineLevel="7" x14ac:dyDescent="0.2">
      <c r="A438" s="95" t="s">
        <v>567</v>
      </c>
      <c r="B438" s="95"/>
      <c r="C438" s="103" t="s">
        <v>568</v>
      </c>
      <c r="D438" s="64">
        <f>D439</f>
        <v>0</v>
      </c>
      <c r="E438" s="64">
        <f t="shared" ref="E438:G438" si="1239">E439</f>
        <v>0</v>
      </c>
      <c r="F438" s="64"/>
      <c r="G438" s="64">
        <f t="shared" si="1239"/>
        <v>0</v>
      </c>
      <c r="H438" s="64"/>
      <c r="I438" s="64">
        <f t="shared" ref="I438:N438" si="1240">I439</f>
        <v>18577.7</v>
      </c>
      <c r="J438" s="64">
        <f t="shared" ref="J438:L438" si="1241">J439</f>
        <v>0</v>
      </c>
      <c r="K438" s="64">
        <f t="shared" ref="K438:M438" si="1242">K439</f>
        <v>18577.7</v>
      </c>
      <c r="L438" s="64">
        <f t="shared" si="1241"/>
        <v>0</v>
      </c>
      <c r="M438" s="64">
        <f t="shared" si="1242"/>
        <v>18577.7</v>
      </c>
      <c r="N438" s="64">
        <f t="shared" si="1240"/>
        <v>70595.199999999997</v>
      </c>
      <c r="O438" s="64">
        <f t="shared" ref="O438:Q438" si="1243">O439</f>
        <v>0</v>
      </c>
      <c r="P438" s="64">
        <f t="shared" ref="P438:R438" si="1244">P439</f>
        <v>70595.199999999997</v>
      </c>
      <c r="Q438" s="64">
        <f t="shared" si="1243"/>
        <v>0</v>
      </c>
      <c r="R438" s="64">
        <f t="shared" si="1244"/>
        <v>70595.199999999997</v>
      </c>
    </row>
    <row r="439" spans="1:18" ht="30.75" hidden="1" customHeight="1" outlineLevel="7" x14ac:dyDescent="0.2">
      <c r="A439" s="97" t="s">
        <v>567</v>
      </c>
      <c r="B439" s="97" t="s">
        <v>76</v>
      </c>
      <c r="C439" s="104" t="s">
        <v>77</v>
      </c>
      <c r="D439" s="3">
        <v>0</v>
      </c>
      <c r="E439" s="3"/>
      <c r="F439" s="3"/>
      <c r="G439" s="3"/>
      <c r="H439" s="3"/>
      <c r="I439" s="3">
        <v>18577.7</v>
      </c>
      <c r="J439" s="3"/>
      <c r="K439" s="3">
        <f>SUM(I439:J439)</f>
        <v>18577.7</v>
      </c>
      <c r="L439" s="3"/>
      <c r="M439" s="3">
        <f>SUM(K439:L439)</f>
        <v>18577.7</v>
      </c>
      <c r="N439" s="3">
        <v>70595.199999999997</v>
      </c>
      <c r="O439" s="3"/>
      <c r="P439" s="3">
        <f>SUM(N439:O439)</f>
        <v>70595.199999999997</v>
      </c>
      <c r="Q439" s="3"/>
      <c r="R439" s="3">
        <f>SUM(P439:Q439)</f>
        <v>70595.199999999997</v>
      </c>
    </row>
    <row r="440" spans="1:18" ht="63" hidden="1" outlineLevel="7" x14ac:dyDescent="0.2">
      <c r="A440" s="62" t="s">
        <v>489</v>
      </c>
      <c r="B440" s="62"/>
      <c r="C440" s="2" t="s">
        <v>490</v>
      </c>
      <c r="D440" s="66">
        <f>D441</f>
        <v>272.7</v>
      </c>
      <c r="E440" s="66">
        <f t="shared" ref="E440:H440" si="1245">E441</f>
        <v>0</v>
      </c>
      <c r="F440" s="66">
        <f t="shared" si="1245"/>
        <v>272.7</v>
      </c>
      <c r="G440" s="66">
        <f t="shared" si="1245"/>
        <v>0</v>
      </c>
      <c r="H440" s="66">
        <f t="shared" si="1245"/>
        <v>272.7</v>
      </c>
      <c r="I440" s="66">
        <f t="shared" ref="I440:N440" si="1246">I441</f>
        <v>280.8</v>
      </c>
      <c r="J440" s="66">
        <f t="shared" ref="J440:L440" si="1247">J441</f>
        <v>0</v>
      </c>
      <c r="K440" s="66">
        <f t="shared" ref="K440:M440" si="1248">K441</f>
        <v>280.8</v>
      </c>
      <c r="L440" s="66">
        <f t="shared" si="1247"/>
        <v>0</v>
      </c>
      <c r="M440" s="66">
        <f t="shared" si="1248"/>
        <v>280.8</v>
      </c>
      <c r="N440" s="66">
        <f t="shared" si="1246"/>
        <v>421.2</v>
      </c>
      <c r="O440" s="66">
        <f t="shared" ref="O440:Q440" si="1249">O441</f>
        <v>0</v>
      </c>
      <c r="P440" s="66">
        <f t="shared" ref="P440:R440" si="1250">P441</f>
        <v>421.2</v>
      </c>
      <c r="Q440" s="66">
        <f t="shared" si="1249"/>
        <v>0</v>
      </c>
      <c r="R440" s="66">
        <f t="shared" si="1250"/>
        <v>421.2</v>
      </c>
    </row>
    <row r="441" spans="1:18" ht="30.75" hidden="1" customHeight="1" outlineLevel="7" x14ac:dyDescent="0.2">
      <c r="A441" s="63" t="s">
        <v>489</v>
      </c>
      <c r="B441" s="63" t="s">
        <v>3</v>
      </c>
      <c r="C441" s="80" t="s">
        <v>4</v>
      </c>
      <c r="D441" s="3">
        <v>272.7</v>
      </c>
      <c r="E441" s="3"/>
      <c r="F441" s="3">
        <f>SUM(D441:E441)</f>
        <v>272.7</v>
      </c>
      <c r="G441" s="3"/>
      <c r="H441" s="3">
        <f>SUM(F441:G441)</f>
        <v>272.7</v>
      </c>
      <c r="I441" s="3">
        <v>280.8</v>
      </c>
      <c r="J441" s="3"/>
      <c r="K441" s="3">
        <f>SUM(I441:J441)</f>
        <v>280.8</v>
      </c>
      <c r="L441" s="3"/>
      <c r="M441" s="3">
        <f>SUM(K441:L441)</f>
        <v>280.8</v>
      </c>
      <c r="N441" s="3">
        <v>421.2</v>
      </c>
      <c r="O441" s="3"/>
      <c r="P441" s="3">
        <f>SUM(N441:O441)</f>
        <v>421.2</v>
      </c>
      <c r="Q441" s="3"/>
      <c r="R441" s="3">
        <f>SUM(P441:Q441)</f>
        <v>421.2</v>
      </c>
    </row>
    <row r="442" spans="1:18" ht="31.5" outlineLevel="7" x14ac:dyDescent="0.2">
      <c r="A442" s="62" t="s">
        <v>183</v>
      </c>
      <c r="B442" s="62"/>
      <c r="C442" s="2" t="s">
        <v>701</v>
      </c>
      <c r="D442" s="66">
        <f t="shared" ref="D442:R444" si="1251">D443</f>
        <v>5500</v>
      </c>
      <c r="E442" s="66">
        <f t="shared" si="1251"/>
        <v>0</v>
      </c>
      <c r="F442" s="66">
        <f t="shared" si="1251"/>
        <v>5500</v>
      </c>
      <c r="G442" s="66">
        <f t="shared" si="1251"/>
        <v>900</v>
      </c>
      <c r="H442" s="66">
        <f t="shared" si="1251"/>
        <v>6400</v>
      </c>
      <c r="I442" s="66">
        <f t="shared" si="1251"/>
        <v>5500</v>
      </c>
      <c r="J442" s="66">
        <f t="shared" si="1251"/>
        <v>0</v>
      </c>
      <c r="K442" s="66">
        <f t="shared" si="1251"/>
        <v>5500</v>
      </c>
      <c r="L442" s="66">
        <f t="shared" si="1251"/>
        <v>0</v>
      </c>
      <c r="M442" s="66">
        <f t="shared" si="1251"/>
        <v>5500</v>
      </c>
      <c r="N442" s="66">
        <f t="shared" si="1251"/>
        <v>5500</v>
      </c>
      <c r="O442" s="66">
        <f t="shared" si="1251"/>
        <v>0</v>
      </c>
      <c r="P442" s="66">
        <f t="shared" si="1251"/>
        <v>5500</v>
      </c>
      <c r="Q442" s="66">
        <f t="shared" si="1251"/>
        <v>0</v>
      </c>
      <c r="R442" s="66">
        <f t="shared" si="1251"/>
        <v>5500</v>
      </c>
    </row>
    <row r="443" spans="1:18" ht="31.5" outlineLevel="4" x14ac:dyDescent="0.2">
      <c r="A443" s="62" t="s">
        <v>184</v>
      </c>
      <c r="B443" s="62"/>
      <c r="C443" s="2" t="s">
        <v>185</v>
      </c>
      <c r="D443" s="66">
        <f t="shared" si="1251"/>
        <v>5500</v>
      </c>
      <c r="E443" s="66">
        <f t="shared" si="1251"/>
        <v>0</v>
      </c>
      <c r="F443" s="66">
        <f t="shared" si="1251"/>
        <v>5500</v>
      </c>
      <c r="G443" s="66">
        <f t="shared" si="1251"/>
        <v>900</v>
      </c>
      <c r="H443" s="66">
        <f t="shared" si="1251"/>
        <v>6400</v>
      </c>
      <c r="I443" s="66">
        <f t="shared" si="1251"/>
        <v>5500</v>
      </c>
      <c r="J443" s="66">
        <f t="shared" si="1251"/>
        <v>0</v>
      </c>
      <c r="K443" s="66">
        <f t="shared" si="1251"/>
        <v>5500</v>
      </c>
      <c r="L443" s="66">
        <f t="shared" si="1251"/>
        <v>0</v>
      </c>
      <c r="M443" s="66">
        <f t="shared" si="1251"/>
        <v>5500</v>
      </c>
      <c r="N443" s="66">
        <f t="shared" si="1251"/>
        <v>5500</v>
      </c>
      <c r="O443" s="66">
        <f t="shared" si="1251"/>
        <v>0</v>
      </c>
      <c r="P443" s="66">
        <f t="shared" si="1251"/>
        <v>5500</v>
      </c>
      <c r="Q443" s="66">
        <f t="shared" si="1251"/>
        <v>0</v>
      </c>
      <c r="R443" s="66">
        <f t="shared" si="1251"/>
        <v>5500</v>
      </c>
    </row>
    <row r="444" spans="1:18" ht="33.75" customHeight="1" outlineLevel="5" x14ac:dyDescent="0.2">
      <c r="A444" s="62" t="s">
        <v>186</v>
      </c>
      <c r="B444" s="62"/>
      <c r="C444" s="2" t="s">
        <v>187</v>
      </c>
      <c r="D444" s="66">
        <f>D445</f>
        <v>5500</v>
      </c>
      <c r="E444" s="66">
        <f t="shared" si="1251"/>
        <v>0</v>
      </c>
      <c r="F444" s="66">
        <f t="shared" si="1251"/>
        <v>5500</v>
      </c>
      <c r="G444" s="66">
        <f t="shared" si="1251"/>
        <v>900</v>
      </c>
      <c r="H444" s="66">
        <f t="shared" si="1251"/>
        <v>6400</v>
      </c>
      <c r="I444" s="66">
        <f t="shared" si="1251"/>
        <v>5500</v>
      </c>
      <c r="J444" s="66">
        <f t="shared" si="1251"/>
        <v>0</v>
      </c>
      <c r="K444" s="66">
        <f t="shared" si="1251"/>
        <v>5500</v>
      </c>
      <c r="L444" s="66">
        <f t="shared" si="1251"/>
        <v>0</v>
      </c>
      <c r="M444" s="66">
        <f t="shared" si="1251"/>
        <v>5500</v>
      </c>
      <c r="N444" s="66">
        <f t="shared" si="1251"/>
        <v>5500</v>
      </c>
      <c r="O444" s="66">
        <f t="shared" si="1251"/>
        <v>0</v>
      </c>
      <c r="P444" s="66">
        <f t="shared" si="1251"/>
        <v>5500</v>
      </c>
      <c r="Q444" s="66">
        <f t="shared" si="1251"/>
        <v>0</v>
      </c>
      <c r="R444" s="66">
        <f t="shared" si="1251"/>
        <v>5500</v>
      </c>
    </row>
    <row r="445" spans="1:18" outlineLevel="7" x14ac:dyDescent="0.2">
      <c r="A445" s="63" t="s">
        <v>186</v>
      </c>
      <c r="B445" s="63" t="s">
        <v>18</v>
      </c>
      <c r="C445" s="80" t="s">
        <v>19</v>
      </c>
      <c r="D445" s="3">
        <v>5500</v>
      </c>
      <c r="E445" s="3"/>
      <c r="F445" s="3">
        <f>SUM(D445:E445)</f>
        <v>5500</v>
      </c>
      <c r="G445" s="3">
        <f>800+100</f>
        <v>900</v>
      </c>
      <c r="H445" s="3">
        <f>SUM(F445:G445)</f>
        <v>6400</v>
      </c>
      <c r="I445" s="69">
        <v>5500</v>
      </c>
      <c r="J445" s="3"/>
      <c r="K445" s="3">
        <f>SUM(I445:J445)</f>
        <v>5500</v>
      </c>
      <c r="L445" s="3"/>
      <c r="M445" s="3">
        <f>SUM(K445:L445)</f>
        <v>5500</v>
      </c>
      <c r="N445" s="69">
        <v>5500</v>
      </c>
      <c r="O445" s="3"/>
      <c r="P445" s="3">
        <f>SUM(N445:O445)</f>
        <v>5500</v>
      </c>
      <c r="Q445" s="3"/>
      <c r="R445" s="3">
        <f>SUM(P445:Q445)</f>
        <v>5500</v>
      </c>
    </row>
    <row r="446" spans="1:18" ht="31.5" outlineLevel="7" x14ac:dyDescent="0.2">
      <c r="A446" s="62" t="s">
        <v>23</v>
      </c>
      <c r="B446" s="62"/>
      <c r="C446" s="2" t="s">
        <v>672</v>
      </c>
      <c r="D446" s="66">
        <f>D447+D452</f>
        <v>375936.9</v>
      </c>
      <c r="E446" s="66">
        <f t="shared" ref="E446:F446" si="1252">E447+E452</f>
        <v>-4231.4000000000005</v>
      </c>
      <c r="F446" s="66">
        <f t="shared" si="1252"/>
        <v>371705.5</v>
      </c>
      <c r="G446" s="66">
        <f t="shared" ref="G446:H446" si="1253">G447+G452</f>
        <v>15374.36822</v>
      </c>
      <c r="H446" s="66">
        <f t="shared" si="1253"/>
        <v>387079.86822</v>
      </c>
      <c r="I446" s="66">
        <f t="shared" ref="I446:N446" si="1254">I447+I452</f>
        <v>375698.3</v>
      </c>
      <c r="J446" s="66">
        <f t="shared" ref="J446:L446" si="1255">J447+J452</f>
        <v>-4231.4000000000005</v>
      </c>
      <c r="K446" s="66">
        <f t="shared" ref="K446:M446" si="1256">K447+K452</f>
        <v>371466.9</v>
      </c>
      <c r="L446" s="66">
        <f t="shared" si="1255"/>
        <v>0</v>
      </c>
      <c r="M446" s="66">
        <f t="shared" si="1256"/>
        <v>371466.9</v>
      </c>
      <c r="N446" s="66">
        <f t="shared" si="1254"/>
        <v>375679.8</v>
      </c>
      <c r="O446" s="66">
        <f t="shared" ref="O446:R446" si="1257">O447+O452</f>
        <v>-4231.4000000000005</v>
      </c>
      <c r="P446" s="66">
        <f t="shared" ref="P446" si="1258">P447+P452</f>
        <v>371448.4</v>
      </c>
      <c r="Q446" s="66">
        <f t="shared" si="1257"/>
        <v>0</v>
      </c>
      <c r="R446" s="66">
        <f t="shared" si="1257"/>
        <v>371448.4</v>
      </c>
    </row>
    <row r="447" spans="1:18" ht="31.5" hidden="1" outlineLevel="7" x14ac:dyDescent="0.2">
      <c r="A447" s="62" t="s">
        <v>45</v>
      </c>
      <c r="B447" s="62"/>
      <c r="C447" s="2" t="s">
        <v>693</v>
      </c>
      <c r="D447" s="66">
        <f>D448</f>
        <v>1877.4</v>
      </c>
      <c r="E447" s="66">
        <f t="shared" ref="E447:H448" si="1259">E448</f>
        <v>0</v>
      </c>
      <c r="F447" s="66">
        <f t="shared" si="1259"/>
        <v>1877.4</v>
      </c>
      <c r="G447" s="66">
        <f t="shared" si="1259"/>
        <v>0</v>
      </c>
      <c r="H447" s="66">
        <f t="shared" si="1259"/>
        <v>1877.4</v>
      </c>
      <c r="I447" s="66">
        <f t="shared" ref="I447:N447" si="1260">I448</f>
        <v>1877.4</v>
      </c>
      <c r="J447" s="66">
        <f t="shared" ref="J447:L448" si="1261">J448</f>
        <v>0</v>
      </c>
      <c r="K447" s="66">
        <f t="shared" ref="K447:M448" si="1262">K448</f>
        <v>1877.4</v>
      </c>
      <c r="L447" s="66">
        <f t="shared" si="1261"/>
        <v>0</v>
      </c>
      <c r="M447" s="66">
        <f t="shared" si="1262"/>
        <v>1877.4</v>
      </c>
      <c r="N447" s="66">
        <f t="shared" si="1260"/>
        <v>1877.4</v>
      </c>
      <c r="O447" s="66">
        <f t="shared" ref="O447:Q448" si="1263">O448</f>
        <v>0</v>
      </c>
      <c r="P447" s="66">
        <f t="shared" ref="P447:R448" si="1264">P448</f>
        <v>1877.4</v>
      </c>
      <c r="Q447" s="66">
        <f t="shared" si="1263"/>
        <v>0</v>
      </c>
      <c r="R447" s="66">
        <f t="shared" si="1264"/>
        <v>1877.4</v>
      </c>
    </row>
    <row r="448" spans="1:18" ht="47.25" hidden="1" outlineLevel="5" x14ac:dyDescent="0.2">
      <c r="A448" s="62" t="s">
        <v>46</v>
      </c>
      <c r="B448" s="62"/>
      <c r="C448" s="2" t="s">
        <v>683</v>
      </c>
      <c r="D448" s="66">
        <f>D449</f>
        <v>1877.4</v>
      </c>
      <c r="E448" s="66">
        <f t="shared" si="1259"/>
        <v>0</v>
      </c>
      <c r="F448" s="66">
        <f t="shared" si="1259"/>
        <v>1877.4</v>
      </c>
      <c r="G448" s="66">
        <f t="shared" si="1259"/>
        <v>0</v>
      </c>
      <c r="H448" s="66">
        <f t="shared" si="1259"/>
        <v>1877.4</v>
      </c>
      <c r="I448" s="66">
        <f>I449</f>
        <v>1877.4</v>
      </c>
      <c r="J448" s="66">
        <f t="shared" si="1261"/>
        <v>0</v>
      </c>
      <c r="K448" s="66">
        <f t="shared" si="1262"/>
        <v>1877.4</v>
      </c>
      <c r="L448" s="66">
        <f t="shared" si="1261"/>
        <v>0</v>
      </c>
      <c r="M448" s="66">
        <f t="shared" si="1262"/>
        <v>1877.4</v>
      </c>
      <c r="N448" s="66">
        <f>N449</f>
        <v>1877.4</v>
      </c>
      <c r="O448" s="66">
        <f t="shared" si="1263"/>
        <v>0</v>
      </c>
      <c r="P448" s="66">
        <f t="shared" si="1264"/>
        <v>1877.4</v>
      </c>
      <c r="Q448" s="66">
        <f t="shared" si="1263"/>
        <v>0</v>
      </c>
      <c r="R448" s="66">
        <f t="shared" si="1264"/>
        <v>1877.4</v>
      </c>
    </row>
    <row r="449" spans="1:18" ht="19.5" hidden="1" customHeight="1" outlineLevel="7" x14ac:dyDescent="0.2">
      <c r="A449" s="62" t="s">
        <v>47</v>
      </c>
      <c r="B449" s="62"/>
      <c r="C449" s="2" t="s">
        <v>48</v>
      </c>
      <c r="D449" s="66">
        <f>D450+D451</f>
        <v>1877.4</v>
      </c>
      <c r="E449" s="66">
        <f t="shared" ref="E449:F449" si="1265">E450+E451</f>
        <v>0</v>
      </c>
      <c r="F449" s="66">
        <f t="shared" si="1265"/>
        <v>1877.4</v>
      </c>
      <c r="G449" s="66">
        <f t="shared" ref="G449:H449" si="1266">G450+G451</f>
        <v>0</v>
      </c>
      <c r="H449" s="66">
        <f t="shared" si="1266"/>
        <v>1877.4</v>
      </c>
      <c r="I449" s="66">
        <f>I450+I451</f>
        <v>1877.4</v>
      </c>
      <c r="J449" s="66">
        <f t="shared" ref="J449:L449" si="1267">J450+J451</f>
        <v>0</v>
      </c>
      <c r="K449" s="66">
        <f t="shared" ref="K449:M449" si="1268">K450+K451</f>
        <v>1877.4</v>
      </c>
      <c r="L449" s="66">
        <f t="shared" si="1267"/>
        <v>0</v>
      </c>
      <c r="M449" s="66">
        <f t="shared" si="1268"/>
        <v>1877.4</v>
      </c>
      <c r="N449" s="66">
        <f>N450+N451</f>
        <v>1877.4</v>
      </c>
      <c r="O449" s="66">
        <f t="shared" ref="O449:Q449" si="1269">O450+O451</f>
        <v>0</v>
      </c>
      <c r="P449" s="66">
        <f t="shared" ref="P449:R449" si="1270">P450+P451</f>
        <v>1877.4</v>
      </c>
      <c r="Q449" s="66">
        <f t="shared" si="1269"/>
        <v>0</v>
      </c>
      <c r="R449" s="66">
        <f t="shared" si="1270"/>
        <v>1877.4</v>
      </c>
    </row>
    <row r="450" spans="1:18" ht="47.25" hidden="1" outlineLevel="7" x14ac:dyDescent="0.2">
      <c r="A450" s="63" t="s">
        <v>47</v>
      </c>
      <c r="B450" s="63" t="s">
        <v>3</v>
      </c>
      <c r="C450" s="80" t="s">
        <v>4</v>
      </c>
      <c r="D450" s="89">
        <f>806.2-5.2</f>
        <v>801</v>
      </c>
      <c r="E450" s="3"/>
      <c r="F450" s="3">
        <f t="shared" ref="F450:F451" si="1271">SUM(D450:E450)</f>
        <v>801</v>
      </c>
      <c r="G450" s="3"/>
      <c r="H450" s="3">
        <f t="shared" ref="H450:H451" si="1272">SUM(F450:G450)</f>
        <v>801</v>
      </c>
      <c r="I450" s="89">
        <f t="shared" ref="I450:N450" si="1273">806.2-5.2</f>
        <v>801</v>
      </c>
      <c r="J450" s="3"/>
      <c r="K450" s="3">
        <f t="shared" ref="K450:K451" si="1274">SUM(I450:J450)</f>
        <v>801</v>
      </c>
      <c r="L450" s="3"/>
      <c r="M450" s="3">
        <f t="shared" ref="M450:M451" si="1275">SUM(K450:L450)</f>
        <v>801</v>
      </c>
      <c r="N450" s="89">
        <f t="shared" si="1273"/>
        <v>801</v>
      </c>
      <c r="O450" s="3"/>
      <c r="P450" s="3">
        <f t="shared" ref="P450:P451" si="1276">SUM(N450:O450)</f>
        <v>801</v>
      </c>
      <c r="Q450" s="3"/>
      <c r="R450" s="3">
        <f t="shared" ref="R450:R451" si="1277">SUM(P450:Q450)</f>
        <v>801</v>
      </c>
    </row>
    <row r="451" spans="1:18" ht="31.5" hidden="1" outlineLevel="7" x14ac:dyDescent="0.2">
      <c r="A451" s="63" t="s">
        <v>47</v>
      </c>
      <c r="B451" s="63" t="s">
        <v>6</v>
      </c>
      <c r="C451" s="80" t="s">
        <v>7</v>
      </c>
      <c r="D451" s="89">
        <f>1071.2+5.2</f>
        <v>1076.4000000000001</v>
      </c>
      <c r="E451" s="3"/>
      <c r="F451" s="3">
        <f t="shared" si="1271"/>
        <v>1076.4000000000001</v>
      </c>
      <c r="G451" s="3"/>
      <c r="H451" s="3">
        <f t="shared" si="1272"/>
        <v>1076.4000000000001</v>
      </c>
      <c r="I451" s="89">
        <f t="shared" ref="I451:N451" si="1278">1071.2+5.2</f>
        <v>1076.4000000000001</v>
      </c>
      <c r="J451" s="3"/>
      <c r="K451" s="3">
        <f t="shared" si="1274"/>
        <v>1076.4000000000001</v>
      </c>
      <c r="L451" s="3"/>
      <c r="M451" s="3">
        <f t="shared" si="1275"/>
        <v>1076.4000000000001</v>
      </c>
      <c r="N451" s="89">
        <f t="shared" si="1278"/>
        <v>1076.4000000000001</v>
      </c>
      <c r="O451" s="3"/>
      <c r="P451" s="3">
        <f t="shared" si="1276"/>
        <v>1076.4000000000001</v>
      </c>
      <c r="Q451" s="3"/>
      <c r="R451" s="3">
        <f t="shared" si="1277"/>
        <v>1076.4000000000001</v>
      </c>
    </row>
    <row r="452" spans="1:18" ht="47.25" outlineLevel="4" collapsed="1" x14ac:dyDescent="0.2">
      <c r="A452" s="62" t="s">
        <v>24</v>
      </c>
      <c r="B452" s="62"/>
      <c r="C452" s="2" t="s">
        <v>673</v>
      </c>
      <c r="D452" s="66">
        <f>D453+D491+D498</f>
        <v>374059.5</v>
      </c>
      <c r="E452" s="66">
        <f t="shared" ref="E452:F452" si="1279">E453+E491+E498</f>
        <v>-4231.4000000000005</v>
      </c>
      <c r="F452" s="66">
        <f t="shared" si="1279"/>
        <v>369828.1</v>
      </c>
      <c r="G452" s="66">
        <f t="shared" ref="G452:H452" si="1280">G453+G491+G498</f>
        <v>15374.36822</v>
      </c>
      <c r="H452" s="66">
        <f t="shared" si="1280"/>
        <v>385202.46821999998</v>
      </c>
      <c r="I452" s="66">
        <f>I453+I491+I498</f>
        <v>373820.89999999997</v>
      </c>
      <c r="J452" s="66">
        <f t="shared" ref="J452:L452" si="1281">J453+J491+J498</f>
        <v>-4231.4000000000005</v>
      </c>
      <c r="K452" s="66">
        <f t="shared" ref="K452:M452" si="1282">K453+K491+K498</f>
        <v>369589.5</v>
      </c>
      <c r="L452" s="66">
        <f t="shared" si="1281"/>
        <v>0</v>
      </c>
      <c r="M452" s="66">
        <f t="shared" si="1282"/>
        <v>369589.5</v>
      </c>
      <c r="N452" s="66">
        <f>N453+N491+N498</f>
        <v>373802.39999999997</v>
      </c>
      <c r="O452" s="66">
        <f t="shared" ref="O452:Q452" si="1283">O453+O491+O498</f>
        <v>-4231.4000000000005</v>
      </c>
      <c r="P452" s="66">
        <f t="shared" ref="P452:R452" si="1284">P453+P491+P498</f>
        <v>369571</v>
      </c>
      <c r="Q452" s="66">
        <f t="shared" si="1283"/>
        <v>0</v>
      </c>
      <c r="R452" s="66">
        <f t="shared" si="1284"/>
        <v>369571</v>
      </c>
    </row>
    <row r="453" spans="1:18" ht="31.5" outlineLevel="5" x14ac:dyDescent="0.2">
      <c r="A453" s="62" t="s">
        <v>25</v>
      </c>
      <c r="B453" s="62"/>
      <c r="C453" s="2" t="s">
        <v>26</v>
      </c>
      <c r="D453" s="66">
        <f>D454+D461+D471+D475+D477+D480+D483+D459+D463+D467+D469+D473+D487+D489+D485</f>
        <v>183373.09999999998</v>
      </c>
      <c r="E453" s="66">
        <f t="shared" ref="E453" si="1285">E454+E461+E471+E475+E477+E480+E483+E459+E463+E467+E469+E473+E487+E489+E485</f>
        <v>-3460.3</v>
      </c>
      <c r="F453" s="66">
        <f>F454+F461+F471+F475+F477+F480+F483+F459+F463+F467+F469+F473+F487+F489+F485+F465</f>
        <v>179912.8</v>
      </c>
      <c r="G453" s="66">
        <f t="shared" ref="G453:R453" si="1286">G454+G461+G471+G475+G477+G480+G483+G459+G463+G467+G469+G473+G487+G489+G485+G465</f>
        <v>15374.36822</v>
      </c>
      <c r="H453" s="66">
        <f t="shared" si="1286"/>
        <v>195287.16821999999</v>
      </c>
      <c r="I453" s="66">
        <f t="shared" si="1286"/>
        <v>183186.79999999996</v>
      </c>
      <c r="J453" s="66">
        <f t="shared" si="1286"/>
        <v>-3460.3</v>
      </c>
      <c r="K453" s="66">
        <f t="shared" si="1286"/>
        <v>179726.49999999997</v>
      </c>
      <c r="L453" s="66">
        <f t="shared" si="1286"/>
        <v>0</v>
      </c>
      <c r="M453" s="66">
        <f t="shared" si="1286"/>
        <v>179726.49999999997</v>
      </c>
      <c r="N453" s="66">
        <f t="shared" si="1286"/>
        <v>183168.19999999995</v>
      </c>
      <c r="O453" s="66">
        <f t="shared" si="1286"/>
        <v>-3460.3</v>
      </c>
      <c r="P453" s="66">
        <f t="shared" si="1286"/>
        <v>179707.89999999997</v>
      </c>
      <c r="Q453" s="66">
        <f t="shared" si="1286"/>
        <v>0</v>
      </c>
      <c r="R453" s="66">
        <f t="shared" si="1286"/>
        <v>179707.89999999997</v>
      </c>
    </row>
    <row r="454" spans="1:18" hidden="1" outlineLevel="7" x14ac:dyDescent="0.2">
      <c r="A454" s="62" t="s">
        <v>27</v>
      </c>
      <c r="B454" s="62"/>
      <c r="C454" s="2" t="s">
        <v>28</v>
      </c>
      <c r="D454" s="66">
        <f>D455+D456+D457+D458</f>
        <v>134950.79999999999</v>
      </c>
      <c r="E454" s="66">
        <f t="shared" ref="E454:F454" si="1287">E455+E456+E457+E458</f>
        <v>-3460.3</v>
      </c>
      <c r="F454" s="66">
        <f t="shared" si="1287"/>
        <v>131490.5</v>
      </c>
      <c r="G454" s="66">
        <f t="shared" ref="G454:H454" si="1288">G455+G456+G457+G458</f>
        <v>0</v>
      </c>
      <c r="H454" s="66">
        <f t="shared" si="1288"/>
        <v>131490.5</v>
      </c>
      <c r="I454" s="66">
        <f t="shared" ref="I454:N454" si="1289">I455+I456+I457+I458</f>
        <v>134190.79999999999</v>
      </c>
      <c r="J454" s="66">
        <f t="shared" ref="J454:L454" si="1290">J455+J456+J457+J458</f>
        <v>-3460.3</v>
      </c>
      <c r="K454" s="66">
        <f t="shared" ref="K454:M454" si="1291">K455+K456+K457+K458</f>
        <v>130730.5</v>
      </c>
      <c r="L454" s="66">
        <f t="shared" si="1290"/>
        <v>0</v>
      </c>
      <c r="M454" s="66">
        <f t="shared" si="1291"/>
        <v>130730.5</v>
      </c>
      <c r="N454" s="66">
        <f t="shared" si="1289"/>
        <v>134190.79999999999</v>
      </c>
      <c r="O454" s="66">
        <f t="shared" ref="O454:R454" si="1292">O455+O456+O457+O458</f>
        <v>-3460.3</v>
      </c>
      <c r="P454" s="66">
        <f t="shared" ref="P454" si="1293">P455+P456+P457+P458</f>
        <v>130730.5</v>
      </c>
      <c r="Q454" s="66">
        <f t="shared" si="1292"/>
        <v>0</v>
      </c>
      <c r="R454" s="66">
        <f t="shared" si="1292"/>
        <v>130730.5</v>
      </c>
    </row>
    <row r="455" spans="1:18" ht="47.25" hidden="1" outlineLevel="5" x14ac:dyDescent="0.2">
      <c r="A455" s="63" t="s">
        <v>27</v>
      </c>
      <c r="B455" s="63" t="s">
        <v>3</v>
      </c>
      <c r="C455" s="80" t="s">
        <v>4</v>
      </c>
      <c r="D455" s="3">
        <v>123393.3</v>
      </c>
      <c r="E455" s="3">
        <f>-1034.9-2425.4</f>
        <v>-3460.3</v>
      </c>
      <c r="F455" s="3">
        <f t="shared" ref="F455:F458" si="1294">SUM(D455:E455)</f>
        <v>119933</v>
      </c>
      <c r="G455" s="3"/>
      <c r="H455" s="3">
        <f t="shared" ref="H455:H458" si="1295">SUM(F455:G455)</f>
        <v>119933</v>
      </c>
      <c r="I455" s="69">
        <v>123393.3</v>
      </c>
      <c r="J455" s="3">
        <f>-1034.9-2425.4</f>
        <v>-3460.3</v>
      </c>
      <c r="K455" s="3">
        <f t="shared" ref="K455:K458" si="1296">SUM(I455:J455)</f>
        <v>119933</v>
      </c>
      <c r="L455" s="3"/>
      <c r="M455" s="3">
        <f t="shared" ref="M455:M458" si="1297">SUM(K455:L455)</f>
        <v>119933</v>
      </c>
      <c r="N455" s="69">
        <v>123393.3</v>
      </c>
      <c r="O455" s="3">
        <f>-1034.9-2425.4</f>
        <v>-3460.3</v>
      </c>
      <c r="P455" s="3">
        <f t="shared" ref="P455:P458" si="1298">SUM(N455:O455)</f>
        <v>119933</v>
      </c>
      <c r="Q455" s="3"/>
      <c r="R455" s="3">
        <f t="shared" ref="R455:R458" si="1299">SUM(P455:Q455)</f>
        <v>119933</v>
      </c>
    </row>
    <row r="456" spans="1:18" ht="31.5" hidden="1" outlineLevel="7" x14ac:dyDescent="0.2">
      <c r="A456" s="63" t="s">
        <v>27</v>
      </c>
      <c r="B456" s="63" t="s">
        <v>6</v>
      </c>
      <c r="C456" s="80" t="s">
        <v>7</v>
      </c>
      <c r="D456" s="3">
        <v>10190.200000000001</v>
      </c>
      <c r="E456" s="3"/>
      <c r="F456" s="3">
        <f t="shared" si="1294"/>
        <v>10190.200000000001</v>
      </c>
      <c r="G456" s="3"/>
      <c r="H456" s="3">
        <f t="shared" si="1295"/>
        <v>10190.200000000001</v>
      </c>
      <c r="I456" s="69">
        <v>10190.200000000001</v>
      </c>
      <c r="J456" s="3"/>
      <c r="K456" s="3">
        <f t="shared" si="1296"/>
        <v>10190.200000000001</v>
      </c>
      <c r="L456" s="3"/>
      <c r="M456" s="3">
        <f t="shared" si="1297"/>
        <v>10190.200000000001</v>
      </c>
      <c r="N456" s="69">
        <v>10190.200000000001</v>
      </c>
      <c r="O456" s="3"/>
      <c r="P456" s="3">
        <f t="shared" si="1298"/>
        <v>10190.200000000001</v>
      </c>
      <c r="Q456" s="3"/>
      <c r="R456" s="3">
        <f t="shared" si="1299"/>
        <v>10190.200000000001</v>
      </c>
    </row>
    <row r="457" spans="1:18" ht="31.5" hidden="1" outlineLevel="3" x14ac:dyDescent="0.2">
      <c r="A457" s="63" t="s">
        <v>27</v>
      </c>
      <c r="B457" s="63" t="s">
        <v>41</v>
      </c>
      <c r="C457" s="80" t="s">
        <v>42</v>
      </c>
      <c r="D457" s="3">
        <v>1020</v>
      </c>
      <c r="E457" s="3"/>
      <c r="F457" s="3">
        <f t="shared" si="1294"/>
        <v>1020</v>
      </c>
      <c r="G457" s="3"/>
      <c r="H457" s="3">
        <f t="shared" si="1295"/>
        <v>1020</v>
      </c>
      <c r="I457" s="69">
        <v>260</v>
      </c>
      <c r="J457" s="3"/>
      <c r="K457" s="3">
        <f t="shared" si="1296"/>
        <v>260</v>
      </c>
      <c r="L457" s="3"/>
      <c r="M457" s="3">
        <f t="shared" si="1297"/>
        <v>260</v>
      </c>
      <c r="N457" s="69">
        <v>260</v>
      </c>
      <c r="O457" s="3"/>
      <c r="P457" s="3">
        <f t="shared" si="1298"/>
        <v>260</v>
      </c>
      <c r="Q457" s="3"/>
      <c r="R457" s="3">
        <f t="shared" si="1299"/>
        <v>260</v>
      </c>
    </row>
    <row r="458" spans="1:18" hidden="1" outlineLevel="4" x14ac:dyDescent="0.2">
      <c r="A458" s="63" t="s">
        <v>27</v>
      </c>
      <c r="B458" s="63" t="s">
        <v>14</v>
      </c>
      <c r="C458" s="80" t="s">
        <v>15</v>
      </c>
      <c r="D458" s="3">
        <v>347.3</v>
      </c>
      <c r="E458" s="3"/>
      <c r="F458" s="3">
        <f t="shared" si="1294"/>
        <v>347.3</v>
      </c>
      <c r="G458" s="3"/>
      <c r="H458" s="3">
        <f t="shared" si="1295"/>
        <v>347.3</v>
      </c>
      <c r="I458" s="69">
        <v>347.3</v>
      </c>
      <c r="J458" s="3"/>
      <c r="K458" s="3">
        <f t="shared" si="1296"/>
        <v>347.3</v>
      </c>
      <c r="L458" s="3"/>
      <c r="M458" s="3">
        <f t="shared" si="1297"/>
        <v>347.3</v>
      </c>
      <c r="N458" s="69">
        <v>347.3</v>
      </c>
      <c r="O458" s="3"/>
      <c r="P458" s="3">
        <f t="shared" si="1298"/>
        <v>347.3</v>
      </c>
      <c r="Q458" s="3"/>
      <c r="R458" s="3">
        <f t="shared" si="1299"/>
        <v>347.3</v>
      </c>
    </row>
    <row r="459" spans="1:18" ht="33" hidden="1" customHeight="1" outlineLevel="5" x14ac:dyDescent="0.2">
      <c r="A459" s="62" t="s">
        <v>49</v>
      </c>
      <c r="B459" s="62"/>
      <c r="C459" s="2" t="s">
        <v>13</v>
      </c>
      <c r="D459" s="66">
        <f>D460</f>
        <v>7100</v>
      </c>
      <c r="E459" s="66">
        <f t="shared" ref="E459:H459" si="1300">E460</f>
        <v>0</v>
      </c>
      <c r="F459" s="66">
        <f t="shared" si="1300"/>
        <v>7100</v>
      </c>
      <c r="G459" s="66">
        <f t="shared" si="1300"/>
        <v>0</v>
      </c>
      <c r="H459" s="66">
        <f t="shared" si="1300"/>
        <v>7100</v>
      </c>
      <c r="I459" s="66">
        <f t="shared" ref="I459:N459" si="1301">I460</f>
        <v>7100</v>
      </c>
      <c r="J459" s="66">
        <f t="shared" ref="J459:L459" si="1302">J460</f>
        <v>0</v>
      </c>
      <c r="K459" s="66">
        <f t="shared" ref="K459:M459" si="1303">K460</f>
        <v>7100</v>
      </c>
      <c r="L459" s="66">
        <f t="shared" si="1302"/>
        <v>0</v>
      </c>
      <c r="M459" s="66">
        <f t="shared" si="1303"/>
        <v>7100</v>
      </c>
      <c r="N459" s="66">
        <f t="shared" si="1301"/>
        <v>7100</v>
      </c>
      <c r="O459" s="66">
        <f t="shared" ref="O459:Q459" si="1304">O460</f>
        <v>0</v>
      </c>
      <c r="P459" s="66">
        <f t="shared" ref="P459:R459" si="1305">P460</f>
        <v>7100</v>
      </c>
      <c r="Q459" s="66">
        <f t="shared" si="1304"/>
        <v>0</v>
      </c>
      <c r="R459" s="66">
        <f t="shared" si="1305"/>
        <v>7100</v>
      </c>
    </row>
    <row r="460" spans="1:18" ht="31.5" hidden="1" outlineLevel="7" x14ac:dyDescent="0.2">
      <c r="A460" s="63" t="s">
        <v>49</v>
      </c>
      <c r="B460" s="63" t="s">
        <v>6</v>
      </c>
      <c r="C460" s="80" t="s">
        <v>7</v>
      </c>
      <c r="D460" s="3">
        <f>7100</f>
        <v>7100</v>
      </c>
      <c r="E460" s="3"/>
      <c r="F460" s="3">
        <f>SUM(D460:E460)</f>
        <v>7100</v>
      </c>
      <c r="G460" s="3"/>
      <c r="H460" s="3">
        <f>SUM(F460:G460)</f>
        <v>7100</v>
      </c>
      <c r="I460" s="3">
        <f>7100</f>
        <v>7100</v>
      </c>
      <c r="J460" s="3"/>
      <c r="K460" s="3">
        <f>SUM(I460:J460)</f>
        <v>7100</v>
      </c>
      <c r="L460" s="3"/>
      <c r="M460" s="3">
        <f>SUM(K460:L460)</f>
        <v>7100</v>
      </c>
      <c r="N460" s="3">
        <f>7100</f>
        <v>7100</v>
      </c>
      <c r="O460" s="3"/>
      <c r="P460" s="3">
        <f>SUM(N460:O460)</f>
        <v>7100</v>
      </c>
      <c r="Q460" s="3"/>
      <c r="R460" s="3">
        <f>SUM(P460:Q460)</f>
        <v>7100</v>
      </c>
    </row>
    <row r="461" spans="1:18" ht="31.5" hidden="1" outlineLevel="7" x14ac:dyDescent="0.2">
      <c r="A461" s="62" t="s">
        <v>29</v>
      </c>
      <c r="B461" s="62"/>
      <c r="C461" s="2" t="s">
        <v>9</v>
      </c>
      <c r="D461" s="66">
        <f>D462</f>
        <v>1200</v>
      </c>
      <c r="E461" s="66">
        <f t="shared" ref="E461:H461" si="1306">E462</f>
        <v>0</v>
      </c>
      <c r="F461" s="66">
        <f t="shared" si="1306"/>
        <v>1200</v>
      </c>
      <c r="G461" s="66">
        <f t="shared" si="1306"/>
        <v>0</v>
      </c>
      <c r="H461" s="66">
        <f t="shared" si="1306"/>
        <v>1200</v>
      </c>
      <c r="I461" s="66">
        <f t="shared" ref="I461:N461" si="1307">I462</f>
        <v>1000</v>
      </c>
      <c r="J461" s="66">
        <f t="shared" ref="J461:L461" si="1308">J462</f>
        <v>0</v>
      </c>
      <c r="K461" s="66">
        <f t="shared" ref="K461:M461" si="1309">K462</f>
        <v>1000</v>
      </c>
      <c r="L461" s="66">
        <f t="shared" si="1308"/>
        <v>0</v>
      </c>
      <c r="M461" s="66">
        <f t="shared" si="1309"/>
        <v>1000</v>
      </c>
      <c r="N461" s="66">
        <f t="shared" si="1307"/>
        <v>1000</v>
      </c>
      <c r="O461" s="66">
        <f t="shared" ref="O461:Q461" si="1310">O462</f>
        <v>0</v>
      </c>
      <c r="P461" s="66">
        <f t="shared" ref="P461:R461" si="1311">P462</f>
        <v>1000</v>
      </c>
      <c r="Q461" s="66">
        <f t="shared" si="1310"/>
        <v>0</v>
      </c>
      <c r="R461" s="66">
        <f t="shared" si="1311"/>
        <v>1000</v>
      </c>
    </row>
    <row r="462" spans="1:18" ht="31.5" hidden="1" customHeight="1" outlineLevel="5" x14ac:dyDescent="0.2">
      <c r="A462" s="63" t="s">
        <v>29</v>
      </c>
      <c r="B462" s="63" t="s">
        <v>6</v>
      </c>
      <c r="C462" s="80" t="s">
        <v>7</v>
      </c>
      <c r="D462" s="3">
        <v>1200</v>
      </c>
      <c r="E462" s="3"/>
      <c r="F462" s="3">
        <f>SUM(D462:E462)</f>
        <v>1200</v>
      </c>
      <c r="G462" s="3"/>
      <c r="H462" s="3">
        <f>SUM(F462:G462)</f>
        <v>1200</v>
      </c>
      <c r="I462" s="69">
        <v>1000</v>
      </c>
      <c r="J462" s="3"/>
      <c r="K462" s="3">
        <f>SUM(I462:J462)</f>
        <v>1000</v>
      </c>
      <c r="L462" s="3"/>
      <c r="M462" s="3">
        <f>SUM(K462:L462)</f>
        <v>1000</v>
      </c>
      <c r="N462" s="69">
        <v>1000</v>
      </c>
      <c r="O462" s="3"/>
      <c r="P462" s="3">
        <f>SUM(N462:O462)</f>
        <v>1000</v>
      </c>
      <c r="Q462" s="3"/>
      <c r="R462" s="3">
        <f>SUM(P462:Q462)</f>
        <v>1000</v>
      </c>
    </row>
    <row r="463" spans="1:18" ht="31.5" hidden="1" outlineLevel="7" x14ac:dyDescent="0.2">
      <c r="A463" s="62" t="s">
        <v>50</v>
      </c>
      <c r="B463" s="62"/>
      <c r="C463" s="2" t="s">
        <v>51</v>
      </c>
      <c r="D463" s="66">
        <f>D464</f>
        <v>6736.5</v>
      </c>
      <c r="E463" s="66">
        <f t="shared" ref="E463:H465" si="1312">E464</f>
        <v>0</v>
      </c>
      <c r="F463" s="66">
        <f t="shared" si="1312"/>
        <v>6736.5</v>
      </c>
      <c r="G463" s="66">
        <f t="shared" si="1312"/>
        <v>0</v>
      </c>
      <c r="H463" s="66">
        <f t="shared" si="1312"/>
        <v>6736.5</v>
      </c>
      <c r="I463" s="66">
        <f t="shared" ref="I463:N463" si="1313">I464</f>
        <v>6736.5</v>
      </c>
      <c r="J463" s="66">
        <f t="shared" ref="J463:L463" si="1314">J464</f>
        <v>0</v>
      </c>
      <c r="K463" s="66">
        <f t="shared" ref="K463:M463" si="1315">K464</f>
        <v>6736.5</v>
      </c>
      <c r="L463" s="66">
        <f t="shared" si="1314"/>
        <v>0</v>
      </c>
      <c r="M463" s="66">
        <f t="shared" si="1315"/>
        <v>6736.5</v>
      </c>
      <c r="N463" s="66">
        <f t="shared" si="1313"/>
        <v>6736.5</v>
      </c>
      <c r="O463" s="66">
        <f t="shared" ref="O463:Q463" si="1316">O464</f>
        <v>0</v>
      </c>
      <c r="P463" s="66">
        <f t="shared" ref="P463:R463" si="1317">P464</f>
        <v>6736.5</v>
      </c>
      <c r="Q463" s="66">
        <f t="shared" si="1316"/>
        <v>0</v>
      </c>
      <c r="R463" s="66">
        <f t="shared" si="1317"/>
        <v>6736.5</v>
      </c>
    </row>
    <row r="464" spans="1:18" ht="31.5" hidden="1" outlineLevel="5" x14ac:dyDescent="0.2">
      <c r="A464" s="63" t="s">
        <v>50</v>
      </c>
      <c r="B464" s="63" t="s">
        <v>41</v>
      </c>
      <c r="C464" s="80" t="s">
        <v>42</v>
      </c>
      <c r="D464" s="3">
        <v>6736.5</v>
      </c>
      <c r="E464" s="3"/>
      <c r="F464" s="3">
        <f>SUM(D464:E464)</f>
        <v>6736.5</v>
      </c>
      <c r="G464" s="3"/>
      <c r="H464" s="3">
        <f>SUM(F464:G464)</f>
        <v>6736.5</v>
      </c>
      <c r="I464" s="69">
        <v>6736.5</v>
      </c>
      <c r="J464" s="3"/>
      <c r="K464" s="3">
        <f>SUM(I464:J464)</f>
        <v>6736.5</v>
      </c>
      <c r="L464" s="3"/>
      <c r="M464" s="3">
        <f>SUM(K464:L464)</f>
        <v>6736.5</v>
      </c>
      <c r="N464" s="69">
        <v>6736.5</v>
      </c>
      <c r="O464" s="3"/>
      <c r="P464" s="3">
        <f>SUM(N464:O464)</f>
        <v>6736.5</v>
      </c>
      <c r="Q464" s="3"/>
      <c r="R464" s="3">
        <f>SUM(P464:Q464)</f>
        <v>6736.5</v>
      </c>
    </row>
    <row r="465" spans="1:18" outlineLevel="5" x14ac:dyDescent="0.2">
      <c r="A465" s="210" t="s">
        <v>741</v>
      </c>
      <c r="B465" s="210"/>
      <c r="C465" s="61" t="s">
        <v>742</v>
      </c>
      <c r="D465" s="3"/>
      <c r="E465" s="3"/>
      <c r="F465" s="3"/>
      <c r="G465" s="66">
        <f t="shared" si="1312"/>
        <v>15374.36822</v>
      </c>
      <c r="H465" s="66">
        <f t="shared" si="1312"/>
        <v>15374.36822</v>
      </c>
      <c r="I465" s="69"/>
      <c r="J465" s="3"/>
      <c r="K465" s="3"/>
      <c r="L465" s="3"/>
      <c r="M465" s="3"/>
      <c r="N465" s="69"/>
      <c r="O465" s="3"/>
      <c r="P465" s="3"/>
      <c r="Q465" s="3"/>
      <c r="R465" s="3"/>
    </row>
    <row r="466" spans="1:18" ht="31.5" outlineLevel="5" x14ac:dyDescent="0.2">
      <c r="A466" s="59" t="s">
        <v>741</v>
      </c>
      <c r="B466" s="59" t="s">
        <v>41</v>
      </c>
      <c r="C466" s="82" t="s">
        <v>42</v>
      </c>
      <c r="D466" s="3"/>
      <c r="E466" s="3"/>
      <c r="F466" s="3"/>
      <c r="G466" s="3">
        <f>10000+5374.36822</f>
        <v>15374.36822</v>
      </c>
      <c r="H466" s="3">
        <f>SUM(F466:G466)</f>
        <v>15374.36822</v>
      </c>
      <c r="I466" s="69"/>
      <c r="J466" s="3"/>
      <c r="K466" s="3"/>
      <c r="L466" s="3"/>
      <c r="M466" s="3"/>
      <c r="N466" s="69"/>
      <c r="O466" s="3"/>
      <c r="P466" s="3"/>
      <c r="Q466" s="3"/>
      <c r="R466" s="3"/>
    </row>
    <row r="467" spans="1:18" ht="31.5" hidden="1" outlineLevel="7" x14ac:dyDescent="0.2">
      <c r="A467" s="62" t="s">
        <v>167</v>
      </c>
      <c r="B467" s="62"/>
      <c r="C467" s="2" t="s">
        <v>335</v>
      </c>
      <c r="D467" s="66">
        <f>D468</f>
        <v>16000</v>
      </c>
      <c r="E467" s="66">
        <f t="shared" ref="E467:H467" si="1318">E468</f>
        <v>0</v>
      </c>
      <c r="F467" s="66">
        <f t="shared" si="1318"/>
        <v>16000</v>
      </c>
      <c r="G467" s="66">
        <f t="shared" si="1318"/>
        <v>0</v>
      </c>
      <c r="H467" s="66">
        <f t="shared" si="1318"/>
        <v>16000</v>
      </c>
      <c r="I467" s="66">
        <f t="shared" ref="I467:N467" si="1319">I468</f>
        <v>16000</v>
      </c>
      <c r="J467" s="66">
        <f t="shared" ref="J467:L467" si="1320">J468</f>
        <v>0</v>
      </c>
      <c r="K467" s="66">
        <f t="shared" ref="K467:M467" si="1321">K468</f>
        <v>16000</v>
      </c>
      <c r="L467" s="66">
        <f t="shared" si="1320"/>
        <v>0</v>
      </c>
      <c r="M467" s="66">
        <f t="shared" si="1321"/>
        <v>16000</v>
      </c>
      <c r="N467" s="66">
        <f t="shared" si="1319"/>
        <v>16000</v>
      </c>
      <c r="O467" s="66">
        <f t="shared" ref="O467:Q467" si="1322">O468</f>
        <v>0</v>
      </c>
      <c r="P467" s="66">
        <f t="shared" ref="P467:R467" si="1323">P468</f>
        <v>16000</v>
      </c>
      <c r="Q467" s="66">
        <f t="shared" si="1322"/>
        <v>0</v>
      </c>
      <c r="R467" s="66">
        <f t="shared" si="1323"/>
        <v>16000</v>
      </c>
    </row>
    <row r="468" spans="1:18" hidden="1" outlineLevel="2" x14ac:dyDescent="0.2">
      <c r="A468" s="63" t="s">
        <v>167</v>
      </c>
      <c r="B468" s="63" t="s">
        <v>18</v>
      </c>
      <c r="C468" s="80" t="s">
        <v>19</v>
      </c>
      <c r="D468" s="3">
        <v>16000</v>
      </c>
      <c r="E468" s="3"/>
      <c r="F468" s="3">
        <f>SUM(D468:E468)</f>
        <v>16000</v>
      </c>
      <c r="G468" s="3"/>
      <c r="H468" s="3">
        <f>SUM(F468:G468)</f>
        <v>16000</v>
      </c>
      <c r="I468" s="69">
        <v>16000</v>
      </c>
      <c r="J468" s="3"/>
      <c r="K468" s="3">
        <f>SUM(I468:J468)</f>
        <v>16000</v>
      </c>
      <c r="L468" s="3"/>
      <c r="M468" s="3">
        <f>SUM(K468:L468)</f>
        <v>16000</v>
      </c>
      <c r="N468" s="69">
        <v>16000</v>
      </c>
      <c r="O468" s="3"/>
      <c r="P468" s="3">
        <f>SUM(N468:O468)</f>
        <v>16000</v>
      </c>
      <c r="Q468" s="3"/>
      <c r="R468" s="3">
        <f>SUM(P468:Q468)</f>
        <v>16000</v>
      </c>
    </row>
    <row r="469" spans="1:18" hidden="1" outlineLevel="3" x14ac:dyDescent="0.2">
      <c r="A469" s="62" t="s">
        <v>52</v>
      </c>
      <c r="B469" s="62"/>
      <c r="C469" s="2" t="s">
        <v>53</v>
      </c>
      <c r="D469" s="66">
        <f>D470</f>
        <v>1383.5</v>
      </c>
      <c r="E469" s="66">
        <f t="shared" ref="E469:H469" si="1324">E470</f>
        <v>0</v>
      </c>
      <c r="F469" s="66">
        <f t="shared" si="1324"/>
        <v>1383.5</v>
      </c>
      <c r="G469" s="66">
        <f t="shared" si="1324"/>
        <v>0</v>
      </c>
      <c r="H469" s="66">
        <f t="shared" si="1324"/>
        <v>1383.5</v>
      </c>
      <c r="I469" s="66">
        <f t="shared" ref="I469:N469" si="1325">I470</f>
        <v>1383.5</v>
      </c>
      <c r="J469" s="66">
        <f t="shared" ref="J469:L469" si="1326">J470</f>
        <v>0</v>
      </c>
      <c r="K469" s="66">
        <f t="shared" ref="K469:M469" si="1327">K470</f>
        <v>1383.5</v>
      </c>
      <c r="L469" s="66">
        <f t="shared" si="1326"/>
        <v>0</v>
      </c>
      <c r="M469" s="66">
        <f t="shared" si="1327"/>
        <v>1383.5</v>
      </c>
      <c r="N469" s="66">
        <f t="shared" si="1325"/>
        <v>1383.5</v>
      </c>
      <c r="O469" s="66">
        <f t="shared" ref="O469:Q469" si="1328">O470</f>
        <v>0</v>
      </c>
      <c r="P469" s="66">
        <f t="shared" ref="P469:R469" si="1329">P470</f>
        <v>1383.5</v>
      </c>
      <c r="Q469" s="66">
        <f t="shared" si="1328"/>
        <v>0</v>
      </c>
      <c r="R469" s="66">
        <f t="shared" si="1329"/>
        <v>1383.5</v>
      </c>
    </row>
    <row r="470" spans="1:18" hidden="1" outlineLevel="4" x14ac:dyDescent="0.2">
      <c r="A470" s="63" t="s">
        <v>52</v>
      </c>
      <c r="B470" s="63" t="s">
        <v>18</v>
      </c>
      <c r="C470" s="80" t="s">
        <v>19</v>
      </c>
      <c r="D470" s="3">
        <v>1383.5</v>
      </c>
      <c r="E470" s="3"/>
      <c r="F470" s="3">
        <f>SUM(D470:E470)</f>
        <v>1383.5</v>
      </c>
      <c r="G470" s="3"/>
      <c r="H470" s="3">
        <f>SUM(F470:G470)</f>
        <v>1383.5</v>
      </c>
      <c r="I470" s="3">
        <v>1383.5</v>
      </c>
      <c r="J470" s="3"/>
      <c r="K470" s="3">
        <f>SUM(I470:J470)</f>
        <v>1383.5</v>
      </c>
      <c r="L470" s="3"/>
      <c r="M470" s="3">
        <f>SUM(K470:L470)</f>
        <v>1383.5</v>
      </c>
      <c r="N470" s="3">
        <v>1383.5</v>
      </c>
      <c r="O470" s="3"/>
      <c r="P470" s="3">
        <f>SUM(N470:O470)</f>
        <v>1383.5</v>
      </c>
      <c r="Q470" s="3"/>
      <c r="R470" s="3">
        <f>SUM(P470:Q470)</f>
        <v>1383.5</v>
      </c>
    </row>
    <row r="471" spans="1:18" ht="47.25" hidden="1" outlineLevel="5" x14ac:dyDescent="0.2">
      <c r="A471" s="62" t="s">
        <v>491</v>
      </c>
      <c r="B471" s="62"/>
      <c r="C471" s="2" t="s">
        <v>492</v>
      </c>
      <c r="D471" s="66">
        <f>D472</f>
        <v>25.8</v>
      </c>
      <c r="E471" s="66">
        <f t="shared" ref="E471:H471" si="1330">E472</f>
        <v>0</v>
      </c>
      <c r="F471" s="66">
        <f t="shared" si="1330"/>
        <v>25.8</v>
      </c>
      <c r="G471" s="66">
        <f t="shared" si="1330"/>
        <v>0</v>
      </c>
      <c r="H471" s="66">
        <f t="shared" si="1330"/>
        <v>25.8</v>
      </c>
      <c r="I471" s="66">
        <f t="shared" ref="I471:N471" si="1331">I472</f>
        <v>26.6</v>
      </c>
      <c r="J471" s="66">
        <f t="shared" ref="J471:L471" si="1332">J472</f>
        <v>0</v>
      </c>
      <c r="K471" s="66">
        <f t="shared" ref="K471:M471" si="1333">K472</f>
        <v>26.6</v>
      </c>
      <c r="L471" s="66">
        <f t="shared" si="1332"/>
        <v>0</v>
      </c>
      <c r="M471" s="66">
        <f t="shared" si="1333"/>
        <v>26.6</v>
      </c>
      <c r="N471" s="66">
        <f t="shared" si="1331"/>
        <v>26.6</v>
      </c>
      <c r="O471" s="66">
        <f t="shared" ref="O471:Q471" si="1334">O472</f>
        <v>0</v>
      </c>
      <c r="P471" s="66">
        <f t="shared" ref="P471:R471" si="1335">P472</f>
        <v>26.6</v>
      </c>
      <c r="Q471" s="66">
        <f t="shared" si="1334"/>
        <v>0</v>
      </c>
      <c r="R471" s="66">
        <f t="shared" si="1335"/>
        <v>26.6</v>
      </c>
    </row>
    <row r="472" spans="1:18" ht="47.25" hidden="1" outlineLevel="7" x14ac:dyDescent="0.2">
      <c r="A472" s="63" t="s">
        <v>491</v>
      </c>
      <c r="B472" s="63" t="s">
        <v>3</v>
      </c>
      <c r="C472" s="80" t="s">
        <v>4</v>
      </c>
      <c r="D472" s="8">
        <v>25.8</v>
      </c>
      <c r="E472" s="3"/>
      <c r="F472" s="3">
        <f>SUM(D472:E472)</f>
        <v>25.8</v>
      </c>
      <c r="G472" s="3"/>
      <c r="H472" s="3">
        <f>SUM(F472:G472)</f>
        <v>25.8</v>
      </c>
      <c r="I472" s="8">
        <v>26.6</v>
      </c>
      <c r="J472" s="3"/>
      <c r="K472" s="3">
        <f>SUM(I472:J472)</f>
        <v>26.6</v>
      </c>
      <c r="L472" s="3"/>
      <c r="M472" s="3">
        <f>SUM(K472:L472)</f>
        <v>26.6</v>
      </c>
      <c r="N472" s="8">
        <v>26.6</v>
      </c>
      <c r="O472" s="3"/>
      <c r="P472" s="3">
        <f>SUM(N472:O472)</f>
        <v>26.6</v>
      </c>
      <c r="Q472" s="3"/>
      <c r="R472" s="3">
        <f>SUM(P472:Q472)</f>
        <v>26.6</v>
      </c>
    </row>
    <row r="473" spans="1:18" ht="47.25" hidden="1" outlineLevel="7" x14ac:dyDescent="0.2">
      <c r="A473" s="62" t="s">
        <v>507</v>
      </c>
      <c r="B473" s="62"/>
      <c r="C473" s="2" t="s">
        <v>508</v>
      </c>
      <c r="D473" s="66">
        <f>D474</f>
        <v>1218.5</v>
      </c>
      <c r="E473" s="66">
        <f t="shared" ref="E473:H473" si="1336">E474</f>
        <v>0</v>
      </c>
      <c r="F473" s="66">
        <f t="shared" si="1336"/>
        <v>1218.5</v>
      </c>
      <c r="G473" s="66">
        <f t="shared" si="1336"/>
        <v>0</v>
      </c>
      <c r="H473" s="66">
        <f t="shared" si="1336"/>
        <v>1218.5</v>
      </c>
      <c r="I473" s="66">
        <f t="shared" ref="I473:N473" si="1337">I474</f>
        <v>1252.2</v>
      </c>
      <c r="J473" s="66">
        <f t="shared" ref="J473:L473" si="1338">J474</f>
        <v>0</v>
      </c>
      <c r="K473" s="66">
        <f t="shared" ref="K473:M473" si="1339">K474</f>
        <v>1252.2</v>
      </c>
      <c r="L473" s="66">
        <f t="shared" si="1338"/>
        <v>0</v>
      </c>
      <c r="M473" s="66">
        <f t="shared" si="1339"/>
        <v>1252.2</v>
      </c>
      <c r="N473" s="66">
        <f t="shared" si="1337"/>
        <v>1252.2</v>
      </c>
      <c r="O473" s="66">
        <f t="shared" ref="O473:Q473" si="1340">O474</f>
        <v>0</v>
      </c>
      <c r="P473" s="66">
        <f t="shared" ref="P473:R473" si="1341">P474</f>
        <v>1252.2</v>
      </c>
      <c r="Q473" s="66">
        <f t="shared" si="1340"/>
        <v>0</v>
      </c>
      <c r="R473" s="66">
        <f t="shared" si="1341"/>
        <v>1252.2</v>
      </c>
    </row>
    <row r="474" spans="1:18" ht="31.5" hidden="1" outlineLevel="7" x14ac:dyDescent="0.2">
      <c r="A474" s="63" t="s">
        <v>507</v>
      </c>
      <c r="B474" s="63" t="s">
        <v>41</v>
      </c>
      <c r="C474" s="80" t="s">
        <v>42</v>
      </c>
      <c r="D474" s="3">
        <v>1218.5</v>
      </c>
      <c r="E474" s="3"/>
      <c r="F474" s="3">
        <f>SUM(D474:E474)</f>
        <v>1218.5</v>
      </c>
      <c r="G474" s="3"/>
      <c r="H474" s="3">
        <f>SUM(F474:G474)</f>
        <v>1218.5</v>
      </c>
      <c r="I474" s="69">
        <v>1252.2</v>
      </c>
      <c r="J474" s="3"/>
      <c r="K474" s="3">
        <f>SUM(I474:J474)</f>
        <v>1252.2</v>
      </c>
      <c r="L474" s="3"/>
      <c r="M474" s="3">
        <f>SUM(K474:L474)</f>
        <v>1252.2</v>
      </c>
      <c r="N474" s="69">
        <v>1252.2</v>
      </c>
      <c r="O474" s="3"/>
      <c r="P474" s="3">
        <f>SUM(N474:O474)</f>
        <v>1252.2</v>
      </c>
      <c r="Q474" s="3"/>
      <c r="R474" s="3">
        <f>SUM(P474:Q474)</f>
        <v>1252.2</v>
      </c>
    </row>
    <row r="475" spans="1:18" hidden="1" outlineLevel="7" x14ac:dyDescent="0.2">
      <c r="A475" s="62" t="s">
        <v>493</v>
      </c>
      <c r="B475" s="62"/>
      <c r="C475" s="2" t="s">
        <v>494</v>
      </c>
      <c r="D475" s="66">
        <f>D476</f>
        <v>176.6</v>
      </c>
      <c r="E475" s="66">
        <f t="shared" ref="E475:H475" si="1342">E476</f>
        <v>0</v>
      </c>
      <c r="F475" s="66">
        <f t="shared" si="1342"/>
        <v>176.6</v>
      </c>
      <c r="G475" s="66">
        <f t="shared" si="1342"/>
        <v>0</v>
      </c>
      <c r="H475" s="66">
        <f t="shared" si="1342"/>
        <v>176.6</v>
      </c>
      <c r="I475" s="66">
        <f t="shared" ref="I475:N475" si="1343">I476</f>
        <v>176.6</v>
      </c>
      <c r="J475" s="66">
        <f t="shared" ref="J475:L475" si="1344">J476</f>
        <v>0</v>
      </c>
      <c r="K475" s="66">
        <f t="shared" ref="K475:M475" si="1345">K476</f>
        <v>176.6</v>
      </c>
      <c r="L475" s="66">
        <f t="shared" si="1344"/>
        <v>0</v>
      </c>
      <c r="M475" s="66">
        <f t="shared" si="1345"/>
        <v>176.6</v>
      </c>
      <c r="N475" s="66">
        <f t="shared" si="1343"/>
        <v>176.6</v>
      </c>
      <c r="O475" s="66">
        <f t="shared" ref="O475:Q475" si="1346">O476</f>
        <v>0</v>
      </c>
      <c r="P475" s="66">
        <f t="shared" ref="P475:R475" si="1347">P476</f>
        <v>176.6</v>
      </c>
      <c r="Q475" s="66">
        <f t="shared" si="1346"/>
        <v>0</v>
      </c>
      <c r="R475" s="66">
        <f t="shared" si="1347"/>
        <v>176.6</v>
      </c>
    </row>
    <row r="476" spans="1:18" ht="31.5" hidden="1" outlineLevel="7" x14ac:dyDescent="0.2">
      <c r="A476" s="63" t="s">
        <v>493</v>
      </c>
      <c r="B476" s="63" t="s">
        <v>6</v>
      </c>
      <c r="C476" s="80" t="s">
        <v>7</v>
      </c>
      <c r="D476" s="8">
        <v>176.6</v>
      </c>
      <c r="E476" s="3"/>
      <c r="F476" s="3">
        <f>SUM(D476:E476)</f>
        <v>176.6</v>
      </c>
      <c r="G476" s="3"/>
      <c r="H476" s="3">
        <f>SUM(F476:G476)</f>
        <v>176.6</v>
      </c>
      <c r="I476" s="8">
        <v>176.6</v>
      </c>
      <c r="J476" s="3"/>
      <c r="K476" s="3">
        <f>SUM(I476:J476)</f>
        <v>176.6</v>
      </c>
      <c r="L476" s="3"/>
      <c r="M476" s="3">
        <f>SUM(K476:L476)</f>
        <v>176.6</v>
      </c>
      <c r="N476" s="8">
        <v>176.6</v>
      </c>
      <c r="O476" s="3"/>
      <c r="P476" s="3">
        <f>SUM(N476:O476)</f>
        <v>176.6</v>
      </c>
      <c r="Q476" s="3"/>
      <c r="R476" s="3">
        <f>SUM(P476:Q476)</f>
        <v>176.6</v>
      </c>
    </row>
    <row r="477" spans="1:18" ht="31.5" hidden="1" outlineLevel="7" x14ac:dyDescent="0.2">
      <c r="A477" s="62" t="s">
        <v>495</v>
      </c>
      <c r="B477" s="62"/>
      <c r="C477" s="2" t="s">
        <v>496</v>
      </c>
      <c r="D477" s="66">
        <f>D478+D479</f>
        <v>544.70000000000005</v>
      </c>
      <c r="E477" s="66">
        <f t="shared" ref="E477:F477" si="1348">E478+E479</f>
        <v>0</v>
      </c>
      <c r="F477" s="66">
        <f t="shared" si="1348"/>
        <v>544.70000000000005</v>
      </c>
      <c r="G477" s="66">
        <f t="shared" ref="G477:H477" si="1349">G478+G479</f>
        <v>0</v>
      </c>
      <c r="H477" s="66">
        <f t="shared" si="1349"/>
        <v>544.70000000000005</v>
      </c>
      <c r="I477" s="66">
        <f t="shared" ref="I477:N477" si="1350">I478+I479</f>
        <v>560.9</v>
      </c>
      <c r="J477" s="66">
        <f t="shared" ref="J477:L477" si="1351">J478+J479</f>
        <v>0</v>
      </c>
      <c r="K477" s="66">
        <f t="shared" ref="K477:M477" si="1352">K478+K479</f>
        <v>560.9</v>
      </c>
      <c r="L477" s="66">
        <f t="shared" si="1351"/>
        <v>0</v>
      </c>
      <c r="M477" s="66">
        <f t="shared" si="1352"/>
        <v>560.9</v>
      </c>
      <c r="N477" s="66">
        <f t="shared" si="1350"/>
        <v>560.9</v>
      </c>
      <c r="O477" s="66">
        <f t="shared" ref="O477:R477" si="1353">O478+O479</f>
        <v>0</v>
      </c>
      <c r="P477" s="66">
        <f t="shared" ref="P477" si="1354">P478+P479</f>
        <v>560.9</v>
      </c>
      <c r="Q477" s="66">
        <f t="shared" si="1353"/>
        <v>0</v>
      </c>
      <c r="R477" s="66">
        <f t="shared" si="1353"/>
        <v>560.9</v>
      </c>
    </row>
    <row r="478" spans="1:18" ht="47.25" hidden="1" outlineLevel="7" x14ac:dyDescent="0.2">
      <c r="A478" s="63" t="s">
        <v>495</v>
      </c>
      <c r="B478" s="63" t="s">
        <v>3</v>
      </c>
      <c r="C478" s="80" t="s">
        <v>4</v>
      </c>
      <c r="D478" s="3">
        <v>444.70000000000005</v>
      </c>
      <c r="E478" s="3"/>
      <c r="F478" s="3">
        <f t="shared" ref="F478:F479" si="1355">SUM(D478:E478)</f>
        <v>444.70000000000005</v>
      </c>
      <c r="G478" s="3"/>
      <c r="H478" s="3">
        <f t="shared" ref="H478:H479" si="1356">SUM(F478:G478)</f>
        <v>444.70000000000005</v>
      </c>
      <c r="I478" s="3">
        <v>460.9</v>
      </c>
      <c r="J478" s="3"/>
      <c r="K478" s="3">
        <f t="shared" ref="K478:K479" si="1357">SUM(I478:J478)</f>
        <v>460.9</v>
      </c>
      <c r="L478" s="3"/>
      <c r="M478" s="3">
        <f t="shared" ref="M478:M479" si="1358">SUM(K478:L478)</f>
        <v>460.9</v>
      </c>
      <c r="N478" s="3">
        <v>460.9</v>
      </c>
      <c r="O478" s="3"/>
      <c r="P478" s="3">
        <f t="shared" ref="P478:P479" si="1359">SUM(N478:O478)</f>
        <v>460.9</v>
      </c>
      <c r="Q478" s="3"/>
      <c r="R478" s="3">
        <f t="shared" ref="R478:R479" si="1360">SUM(P478:Q478)</f>
        <v>460.9</v>
      </c>
    </row>
    <row r="479" spans="1:18" ht="31.5" hidden="1" outlineLevel="7" x14ac:dyDescent="0.2">
      <c r="A479" s="63" t="s">
        <v>495</v>
      </c>
      <c r="B479" s="63" t="s">
        <v>6</v>
      </c>
      <c r="C479" s="80" t="s">
        <v>7</v>
      </c>
      <c r="D479" s="3">
        <v>100</v>
      </c>
      <c r="E479" s="3"/>
      <c r="F479" s="3">
        <f t="shared" si="1355"/>
        <v>100</v>
      </c>
      <c r="G479" s="3"/>
      <c r="H479" s="3">
        <f t="shared" si="1356"/>
        <v>100</v>
      </c>
      <c r="I479" s="3">
        <v>100</v>
      </c>
      <c r="J479" s="3"/>
      <c r="K479" s="3">
        <f t="shared" si="1357"/>
        <v>100</v>
      </c>
      <c r="L479" s="3"/>
      <c r="M479" s="3">
        <f t="shared" si="1358"/>
        <v>100</v>
      </c>
      <c r="N479" s="3">
        <v>100</v>
      </c>
      <c r="O479" s="3"/>
      <c r="P479" s="3">
        <f t="shared" si="1359"/>
        <v>100</v>
      </c>
      <c r="Q479" s="3"/>
      <c r="R479" s="3">
        <f t="shared" si="1360"/>
        <v>100</v>
      </c>
    </row>
    <row r="480" spans="1:18" ht="31.5" hidden="1" outlineLevel="7" x14ac:dyDescent="0.2">
      <c r="A480" s="62" t="s">
        <v>497</v>
      </c>
      <c r="B480" s="62"/>
      <c r="C480" s="2" t="s">
        <v>498</v>
      </c>
      <c r="D480" s="66">
        <f>D481+D482</f>
        <v>8263.2999999999993</v>
      </c>
      <c r="E480" s="66">
        <f t="shared" ref="E480:F480" si="1361">E481+E482</f>
        <v>0</v>
      </c>
      <c r="F480" s="66">
        <f t="shared" si="1361"/>
        <v>8263.2999999999993</v>
      </c>
      <c r="G480" s="66">
        <f t="shared" ref="G480:H480" si="1362">G481+G482</f>
        <v>0</v>
      </c>
      <c r="H480" s="66">
        <f t="shared" si="1362"/>
        <v>8263.2999999999993</v>
      </c>
      <c r="I480" s="66">
        <f t="shared" ref="I480:N480" si="1363">I481+I482</f>
        <v>8505.7999999999993</v>
      </c>
      <c r="J480" s="66">
        <f t="shared" ref="J480:L480" si="1364">J481+J482</f>
        <v>0</v>
      </c>
      <c r="K480" s="66">
        <f t="shared" ref="K480:M480" si="1365">K481+K482</f>
        <v>8505.7999999999993</v>
      </c>
      <c r="L480" s="66">
        <f t="shared" si="1364"/>
        <v>0</v>
      </c>
      <c r="M480" s="66">
        <f t="shared" si="1365"/>
        <v>8505.7999999999993</v>
      </c>
      <c r="N480" s="66">
        <f t="shared" si="1363"/>
        <v>8505.7999999999993</v>
      </c>
      <c r="O480" s="66">
        <f t="shared" ref="O480:R480" si="1366">O481+O482</f>
        <v>0</v>
      </c>
      <c r="P480" s="66">
        <f t="shared" ref="P480" si="1367">P481+P482</f>
        <v>8505.7999999999993</v>
      </c>
      <c r="Q480" s="66">
        <f t="shared" si="1366"/>
        <v>0</v>
      </c>
      <c r="R480" s="66">
        <f t="shared" si="1366"/>
        <v>8505.7999999999993</v>
      </c>
    </row>
    <row r="481" spans="1:18" ht="47.25" hidden="1" outlineLevel="7" x14ac:dyDescent="0.2">
      <c r="A481" s="63" t="s">
        <v>497</v>
      </c>
      <c r="B481" s="63" t="s">
        <v>3</v>
      </c>
      <c r="C481" s="80" t="s">
        <v>4</v>
      </c>
      <c r="D481" s="3">
        <v>8168.2999999999993</v>
      </c>
      <c r="E481" s="3"/>
      <c r="F481" s="3">
        <f t="shared" ref="F481:F482" si="1368">SUM(D481:E481)</f>
        <v>8168.2999999999993</v>
      </c>
      <c r="G481" s="3"/>
      <c r="H481" s="3">
        <f t="shared" ref="H481:H482" si="1369">SUM(F481:G481)</f>
        <v>8168.2999999999993</v>
      </c>
      <c r="I481" s="3">
        <v>8410.7999999999993</v>
      </c>
      <c r="J481" s="3"/>
      <c r="K481" s="3">
        <f t="shared" ref="K481:K482" si="1370">SUM(I481:J481)</f>
        <v>8410.7999999999993</v>
      </c>
      <c r="L481" s="3"/>
      <c r="M481" s="3">
        <f t="shared" ref="M481:M482" si="1371">SUM(K481:L481)</f>
        <v>8410.7999999999993</v>
      </c>
      <c r="N481" s="3">
        <v>8410.7999999999993</v>
      </c>
      <c r="O481" s="3"/>
      <c r="P481" s="3">
        <f t="shared" ref="P481:P482" si="1372">SUM(N481:O481)</f>
        <v>8410.7999999999993</v>
      </c>
      <c r="Q481" s="3"/>
      <c r="R481" s="3">
        <f t="shared" ref="R481:R482" si="1373">SUM(P481:Q481)</f>
        <v>8410.7999999999993</v>
      </c>
    </row>
    <row r="482" spans="1:18" ht="31.5" hidden="1" outlineLevel="3" x14ac:dyDescent="0.2">
      <c r="A482" s="63" t="s">
        <v>497</v>
      </c>
      <c r="B482" s="63" t="s">
        <v>6</v>
      </c>
      <c r="C482" s="80" t="s">
        <v>7</v>
      </c>
      <c r="D482" s="3">
        <v>95</v>
      </c>
      <c r="E482" s="3"/>
      <c r="F482" s="3">
        <f t="shared" si="1368"/>
        <v>95</v>
      </c>
      <c r="G482" s="3"/>
      <c r="H482" s="3">
        <f t="shared" si="1369"/>
        <v>95</v>
      </c>
      <c r="I482" s="3">
        <v>95</v>
      </c>
      <c r="J482" s="3"/>
      <c r="K482" s="3">
        <f t="shared" si="1370"/>
        <v>95</v>
      </c>
      <c r="L482" s="3"/>
      <c r="M482" s="3">
        <f t="shared" si="1371"/>
        <v>95</v>
      </c>
      <c r="N482" s="3">
        <v>95</v>
      </c>
      <c r="O482" s="3"/>
      <c r="P482" s="3">
        <f t="shared" si="1372"/>
        <v>95</v>
      </c>
      <c r="Q482" s="3"/>
      <c r="R482" s="3">
        <f t="shared" si="1373"/>
        <v>95</v>
      </c>
    </row>
    <row r="483" spans="1:18" ht="63" hidden="1" outlineLevel="4" x14ac:dyDescent="0.2">
      <c r="A483" s="62" t="s">
        <v>499</v>
      </c>
      <c r="B483" s="62"/>
      <c r="C483" s="2" t="s">
        <v>500</v>
      </c>
      <c r="D483" s="66">
        <f>D484</f>
        <v>0.8</v>
      </c>
      <c r="E483" s="66">
        <f t="shared" ref="E483:H483" si="1374">E484</f>
        <v>0</v>
      </c>
      <c r="F483" s="66">
        <f t="shared" si="1374"/>
        <v>0.8</v>
      </c>
      <c r="G483" s="66">
        <f t="shared" si="1374"/>
        <v>0</v>
      </c>
      <c r="H483" s="66">
        <f t="shared" si="1374"/>
        <v>0.8</v>
      </c>
      <c r="I483" s="66">
        <f t="shared" ref="I483:N483" si="1375">I484</f>
        <v>0.8</v>
      </c>
      <c r="J483" s="66">
        <f t="shared" ref="J483:L483" si="1376">J484</f>
        <v>0</v>
      </c>
      <c r="K483" s="66">
        <f t="shared" ref="K483:M483" si="1377">K484</f>
        <v>0.8</v>
      </c>
      <c r="L483" s="66">
        <f t="shared" si="1376"/>
        <v>0</v>
      </c>
      <c r="M483" s="66">
        <f t="shared" si="1377"/>
        <v>0.8</v>
      </c>
      <c r="N483" s="66">
        <f t="shared" si="1375"/>
        <v>0.8</v>
      </c>
      <c r="O483" s="66">
        <f t="shared" ref="O483:Q483" si="1378">O484</f>
        <v>0</v>
      </c>
      <c r="P483" s="66">
        <f t="shared" ref="P483:R483" si="1379">P484</f>
        <v>0.8</v>
      </c>
      <c r="Q483" s="66">
        <f t="shared" si="1378"/>
        <v>0</v>
      </c>
      <c r="R483" s="66">
        <f t="shared" si="1379"/>
        <v>0.8</v>
      </c>
    </row>
    <row r="484" spans="1:18" ht="47.25" hidden="1" outlineLevel="5" x14ac:dyDescent="0.2">
      <c r="A484" s="63" t="s">
        <v>499</v>
      </c>
      <c r="B484" s="63" t="s">
        <v>3</v>
      </c>
      <c r="C484" s="80" t="s">
        <v>4</v>
      </c>
      <c r="D484" s="3">
        <v>0.8</v>
      </c>
      <c r="E484" s="3"/>
      <c r="F484" s="3">
        <f>SUM(D484:E484)</f>
        <v>0.8</v>
      </c>
      <c r="G484" s="3"/>
      <c r="H484" s="3">
        <f>SUM(F484:G484)</f>
        <v>0.8</v>
      </c>
      <c r="I484" s="3">
        <v>0.8</v>
      </c>
      <c r="J484" s="3"/>
      <c r="K484" s="3">
        <f>SUM(I484:J484)</f>
        <v>0.8</v>
      </c>
      <c r="L484" s="3"/>
      <c r="M484" s="3">
        <f>SUM(K484:L484)</f>
        <v>0.8</v>
      </c>
      <c r="N484" s="3">
        <v>0.8</v>
      </c>
      <c r="O484" s="3"/>
      <c r="P484" s="3">
        <f>SUM(N484:O484)</f>
        <v>0.8</v>
      </c>
      <c r="Q484" s="3"/>
      <c r="R484" s="3">
        <f>SUM(P484:Q484)</f>
        <v>0.8</v>
      </c>
    </row>
    <row r="485" spans="1:18" ht="31.5" hidden="1" outlineLevel="7" x14ac:dyDescent="0.2">
      <c r="A485" s="210" t="s">
        <v>501</v>
      </c>
      <c r="B485" s="210"/>
      <c r="C485" s="61" t="s">
        <v>502</v>
      </c>
      <c r="D485" s="64">
        <f>D486</f>
        <v>674.1</v>
      </c>
      <c r="E485" s="64">
        <f t="shared" ref="E485:H485" si="1380">E486</f>
        <v>0</v>
      </c>
      <c r="F485" s="64">
        <f t="shared" si="1380"/>
        <v>674.1</v>
      </c>
      <c r="G485" s="64">
        <f t="shared" si="1380"/>
        <v>0</v>
      </c>
      <c r="H485" s="64">
        <f t="shared" si="1380"/>
        <v>674.1</v>
      </c>
      <c r="I485" s="64">
        <f t="shared" ref="I485:N485" si="1381">I486</f>
        <v>694.3</v>
      </c>
      <c r="J485" s="64">
        <f t="shared" ref="J485:L485" si="1382">J486</f>
        <v>0</v>
      </c>
      <c r="K485" s="64">
        <f t="shared" ref="K485:M485" si="1383">K486</f>
        <v>694.3</v>
      </c>
      <c r="L485" s="64">
        <f t="shared" si="1382"/>
        <v>0</v>
      </c>
      <c r="M485" s="64">
        <f t="shared" si="1383"/>
        <v>694.3</v>
      </c>
      <c r="N485" s="64">
        <f t="shared" si="1381"/>
        <v>694.3</v>
      </c>
      <c r="O485" s="64">
        <f t="shared" ref="O485:Q485" si="1384">O486</f>
        <v>0</v>
      </c>
      <c r="P485" s="64">
        <f t="shared" ref="P485:R485" si="1385">P486</f>
        <v>694.3</v>
      </c>
      <c r="Q485" s="64">
        <f t="shared" si="1384"/>
        <v>0</v>
      </c>
      <c r="R485" s="64">
        <f t="shared" si="1385"/>
        <v>694.3</v>
      </c>
    </row>
    <row r="486" spans="1:18" ht="47.25" hidden="1" outlineLevel="5" x14ac:dyDescent="0.2">
      <c r="A486" s="59" t="s">
        <v>501</v>
      </c>
      <c r="B486" s="59" t="s">
        <v>3</v>
      </c>
      <c r="C486" s="82" t="s">
        <v>4</v>
      </c>
      <c r="D486" s="3">
        <v>674.1</v>
      </c>
      <c r="E486" s="3"/>
      <c r="F486" s="3">
        <f>SUM(D486:E486)</f>
        <v>674.1</v>
      </c>
      <c r="G486" s="3"/>
      <c r="H486" s="3">
        <f>SUM(F486:G486)</f>
        <v>674.1</v>
      </c>
      <c r="I486" s="3">
        <v>694.3</v>
      </c>
      <c r="J486" s="3"/>
      <c r="K486" s="3">
        <f>SUM(I486:J486)</f>
        <v>694.3</v>
      </c>
      <c r="L486" s="3"/>
      <c r="M486" s="3">
        <f>SUM(K486:L486)</f>
        <v>694.3</v>
      </c>
      <c r="N486" s="3">
        <v>694.3</v>
      </c>
      <c r="O486" s="3"/>
      <c r="P486" s="3">
        <f>SUM(N486:O486)</f>
        <v>694.3</v>
      </c>
      <c r="Q486" s="3"/>
      <c r="R486" s="3">
        <f>SUM(P486:Q486)</f>
        <v>694.3</v>
      </c>
    </row>
    <row r="487" spans="1:18" ht="47.25" hidden="1" outlineLevel="7" x14ac:dyDescent="0.2">
      <c r="A487" s="62" t="s">
        <v>505</v>
      </c>
      <c r="B487" s="62"/>
      <c r="C487" s="2" t="s">
        <v>506</v>
      </c>
      <c r="D487" s="66">
        <f>D488</f>
        <v>16.5</v>
      </c>
      <c r="E487" s="66">
        <f t="shared" ref="E487:H487" si="1386">E488</f>
        <v>0</v>
      </c>
      <c r="F487" s="66">
        <f t="shared" si="1386"/>
        <v>16.5</v>
      </c>
      <c r="G487" s="66">
        <f t="shared" si="1386"/>
        <v>0</v>
      </c>
      <c r="H487" s="66">
        <f t="shared" si="1386"/>
        <v>16.5</v>
      </c>
      <c r="I487" s="66">
        <f t="shared" ref="I487:N487" si="1387">I488</f>
        <v>320.5</v>
      </c>
      <c r="J487" s="66">
        <f t="shared" ref="J487:L487" si="1388">J488</f>
        <v>0</v>
      </c>
      <c r="K487" s="66">
        <f t="shared" ref="K487:M487" si="1389">K488</f>
        <v>320.5</v>
      </c>
      <c r="L487" s="66">
        <f t="shared" si="1388"/>
        <v>0</v>
      </c>
      <c r="M487" s="66">
        <f t="shared" si="1389"/>
        <v>320.5</v>
      </c>
      <c r="N487" s="66">
        <f t="shared" si="1387"/>
        <v>301.89999999999998</v>
      </c>
      <c r="O487" s="66">
        <f t="shared" ref="O487:Q487" si="1390">O488</f>
        <v>0</v>
      </c>
      <c r="P487" s="66">
        <f t="shared" ref="P487:R487" si="1391">P488</f>
        <v>301.89999999999998</v>
      </c>
      <c r="Q487" s="66">
        <f t="shared" si="1390"/>
        <v>0</v>
      </c>
      <c r="R487" s="66">
        <f t="shared" si="1391"/>
        <v>301.89999999999998</v>
      </c>
    </row>
    <row r="488" spans="1:18" ht="31.5" hidden="1" outlineLevel="3" x14ac:dyDescent="0.2">
      <c r="A488" s="63" t="s">
        <v>505</v>
      </c>
      <c r="B488" s="63" t="s">
        <v>6</v>
      </c>
      <c r="C488" s="80" t="s">
        <v>7</v>
      </c>
      <c r="D488" s="3">
        <v>16.5</v>
      </c>
      <c r="E488" s="3"/>
      <c r="F488" s="3">
        <f>SUM(D488:E488)</f>
        <v>16.5</v>
      </c>
      <c r="G488" s="3"/>
      <c r="H488" s="3">
        <f>SUM(F488:G488)</f>
        <v>16.5</v>
      </c>
      <c r="I488" s="3">
        <v>320.5</v>
      </c>
      <c r="J488" s="3"/>
      <c r="K488" s="3">
        <f>SUM(I488:J488)</f>
        <v>320.5</v>
      </c>
      <c r="L488" s="3"/>
      <c r="M488" s="3">
        <f>SUM(K488:L488)</f>
        <v>320.5</v>
      </c>
      <c r="N488" s="3">
        <v>301.89999999999998</v>
      </c>
      <c r="O488" s="3"/>
      <c r="P488" s="3">
        <f>SUM(N488:O488)</f>
        <v>301.89999999999998</v>
      </c>
      <c r="Q488" s="3"/>
      <c r="R488" s="3">
        <f>SUM(P488:Q488)</f>
        <v>301.89999999999998</v>
      </c>
    </row>
    <row r="489" spans="1:18" hidden="1" outlineLevel="4" x14ac:dyDescent="0.2">
      <c r="A489" s="62" t="s">
        <v>509</v>
      </c>
      <c r="B489" s="62"/>
      <c r="C489" s="2" t="s">
        <v>510</v>
      </c>
      <c r="D489" s="66">
        <f>D490</f>
        <v>5082</v>
      </c>
      <c r="E489" s="66">
        <f t="shared" ref="E489:H489" si="1392">E490</f>
        <v>0</v>
      </c>
      <c r="F489" s="66">
        <f t="shared" si="1392"/>
        <v>5082</v>
      </c>
      <c r="G489" s="66">
        <f t="shared" si="1392"/>
        <v>0</v>
      </c>
      <c r="H489" s="66">
        <f t="shared" si="1392"/>
        <v>5082</v>
      </c>
      <c r="I489" s="66">
        <f t="shared" ref="I489:N489" si="1393">I490</f>
        <v>5238.3</v>
      </c>
      <c r="J489" s="66">
        <f t="shared" ref="J489:L489" si="1394">J490</f>
        <v>0</v>
      </c>
      <c r="K489" s="66">
        <f t="shared" ref="K489:M489" si="1395">K490</f>
        <v>5238.3</v>
      </c>
      <c r="L489" s="66">
        <f t="shared" si="1394"/>
        <v>0</v>
      </c>
      <c r="M489" s="66">
        <f t="shared" si="1395"/>
        <v>5238.3</v>
      </c>
      <c r="N489" s="66">
        <f t="shared" si="1393"/>
        <v>5238.3</v>
      </c>
      <c r="O489" s="66">
        <f t="shared" ref="O489:Q489" si="1396">O490</f>
        <v>0</v>
      </c>
      <c r="P489" s="66">
        <f t="shared" ref="P489:R489" si="1397">P490</f>
        <v>5238.3</v>
      </c>
      <c r="Q489" s="66">
        <f t="shared" si="1396"/>
        <v>0</v>
      </c>
      <c r="R489" s="66">
        <f t="shared" si="1397"/>
        <v>5238.3</v>
      </c>
    </row>
    <row r="490" spans="1:18" ht="47.25" hidden="1" outlineLevel="5" x14ac:dyDescent="0.2">
      <c r="A490" s="63" t="s">
        <v>509</v>
      </c>
      <c r="B490" s="63" t="s">
        <v>3</v>
      </c>
      <c r="C490" s="80" t="s">
        <v>4</v>
      </c>
      <c r="D490" s="3">
        <v>5082</v>
      </c>
      <c r="E490" s="3"/>
      <c r="F490" s="3">
        <f>SUM(D490:E490)</f>
        <v>5082</v>
      </c>
      <c r="G490" s="3"/>
      <c r="H490" s="3">
        <f>SUM(F490:G490)</f>
        <v>5082</v>
      </c>
      <c r="I490" s="69">
        <v>5238.3</v>
      </c>
      <c r="J490" s="3"/>
      <c r="K490" s="3">
        <f>SUM(I490:J490)</f>
        <v>5238.3</v>
      </c>
      <c r="L490" s="3"/>
      <c r="M490" s="3">
        <f>SUM(K490:L490)</f>
        <v>5238.3</v>
      </c>
      <c r="N490" s="69">
        <v>5238.3</v>
      </c>
      <c r="O490" s="3"/>
      <c r="P490" s="3">
        <f>SUM(N490:O490)</f>
        <v>5238.3</v>
      </c>
      <c r="Q490" s="3"/>
      <c r="R490" s="3">
        <f>SUM(P490:Q490)</f>
        <v>5238.3</v>
      </c>
    </row>
    <row r="491" spans="1:18" ht="47.25" hidden="1" outlineLevel="7" x14ac:dyDescent="0.2">
      <c r="A491" s="62" t="s">
        <v>293</v>
      </c>
      <c r="B491" s="62"/>
      <c r="C491" s="2" t="s">
        <v>674</v>
      </c>
      <c r="D491" s="66">
        <f>D492+D496</f>
        <v>27829.599999999999</v>
      </c>
      <c r="E491" s="66">
        <f t="shared" ref="E491:F491" si="1398">E492+E496</f>
        <v>-771.1</v>
      </c>
      <c r="F491" s="66">
        <f t="shared" si="1398"/>
        <v>27058.5</v>
      </c>
      <c r="G491" s="66">
        <f t="shared" ref="G491:H491" si="1399">G492+G496</f>
        <v>0</v>
      </c>
      <c r="H491" s="66">
        <f t="shared" si="1399"/>
        <v>27058.5</v>
      </c>
      <c r="I491" s="66">
        <f>I492+I496</f>
        <v>27834</v>
      </c>
      <c r="J491" s="66">
        <f t="shared" ref="J491:L491" si="1400">J492+J496</f>
        <v>-771.1</v>
      </c>
      <c r="K491" s="66">
        <f t="shared" ref="K491:M491" si="1401">K492+K496</f>
        <v>27062.9</v>
      </c>
      <c r="L491" s="66">
        <f t="shared" si="1400"/>
        <v>0</v>
      </c>
      <c r="M491" s="66">
        <f t="shared" si="1401"/>
        <v>27062.9</v>
      </c>
      <c r="N491" s="66">
        <f>N492+N496</f>
        <v>27834.1</v>
      </c>
      <c r="O491" s="66">
        <f t="shared" ref="O491:Q491" si="1402">O492+O496</f>
        <v>-771.1</v>
      </c>
      <c r="P491" s="66">
        <f t="shared" ref="P491:R491" si="1403">P492+P496</f>
        <v>27063</v>
      </c>
      <c r="Q491" s="66">
        <f t="shared" si="1402"/>
        <v>0</v>
      </c>
      <c r="R491" s="66">
        <f t="shared" si="1403"/>
        <v>27063</v>
      </c>
    </row>
    <row r="492" spans="1:18" hidden="1" outlineLevel="3" x14ac:dyDescent="0.2">
      <c r="A492" s="62" t="s">
        <v>294</v>
      </c>
      <c r="B492" s="62"/>
      <c r="C492" s="2" t="s">
        <v>28</v>
      </c>
      <c r="D492" s="66">
        <f>D493+D494+D495</f>
        <v>27678.6</v>
      </c>
      <c r="E492" s="66">
        <f t="shared" ref="E492:F492" si="1404">E493+E494+E495</f>
        <v>-771.1</v>
      </c>
      <c r="F492" s="66">
        <f t="shared" si="1404"/>
        <v>26907.5</v>
      </c>
      <c r="G492" s="66">
        <f t="shared" ref="G492:H492" si="1405">G493+G494+G495</f>
        <v>0</v>
      </c>
      <c r="H492" s="66">
        <f t="shared" si="1405"/>
        <v>26907.5</v>
      </c>
      <c r="I492" s="66">
        <f t="shared" ref="I492:N492" si="1406">I493+I494+I495</f>
        <v>27678.5</v>
      </c>
      <c r="J492" s="66">
        <f t="shared" ref="J492:L492" si="1407">J493+J494+J495</f>
        <v>-771.1</v>
      </c>
      <c r="K492" s="66">
        <f t="shared" ref="K492:M492" si="1408">K493+K494+K495</f>
        <v>26907.4</v>
      </c>
      <c r="L492" s="66">
        <f t="shared" si="1407"/>
        <v>0</v>
      </c>
      <c r="M492" s="66">
        <f t="shared" si="1408"/>
        <v>26907.4</v>
      </c>
      <c r="N492" s="66">
        <f t="shared" si="1406"/>
        <v>27678.6</v>
      </c>
      <c r="O492" s="66">
        <f t="shared" ref="O492:R492" si="1409">O493+O494+O495</f>
        <v>-771.1</v>
      </c>
      <c r="P492" s="66">
        <f t="shared" ref="P492" si="1410">P493+P494+P495</f>
        <v>26907.5</v>
      </c>
      <c r="Q492" s="66">
        <f t="shared" si="1409"/>
        <v>0</v>
      </c>
      <c r="R492" s="66">
        <f t="shared" si="1409"/>
        <v>26907.5</v>
      </c>
    </row>
    <row r="493" spans="1:18" ht="47.25" hidden="1" outlineLevel="4" x14ac:dyDescent="0.2">
      <c r="A493" s="63" t="s">
        <v>294</v>
      </c>
      <c r="B493" s="63" t="s">
        <v>3</v>
      </c>
      <c r="C493" s="80" t="s">
        <v>4</v>
      </c>
      <c r="D493" s="3">
        <v>24488.799999999999</v>
      </c>
      <c r="E493" s="3">
        <v>-771.1</v>
      </c>
      <c r="F493" s="3">
        <f t="shared" ref="F493:F495" si="1411">SUM(D493:E493)</f>
        <v>23717.7</v>
      </c>
      <c r="G493" s="3"/>
      <c r="H493" s="3">
        <f t="shared" ref="H493:H495" si="1412">SUM(F493:G493)</f>
        <v>23717.7</v>
      </c>
      <c r="I493" s="69">
        <v>24488.799999999999</v>
      </c>
      <c r="J493" s="3">
        <v>-771.1</v>
      </c>
      <c r="K493" s="3">
        <f t="shared" ref="K493:K495" si="1413">SUM(I493:J493)</f>
        <v>23717.7</v>
      </c>
      <c r="L493" s="3"/>
      <c r="M493" s="3">
        <f t="shared" ref="M493:M495" si="1414">SUM(K493:L493)</f>
        <v>23717.7</v>
      </c>
      <c r="N493" s="69">
        <v>24488.799999999999</v>
      </c>
      <c r="O493" s="3">
        <v>-771.1</v>
      </c>
      <c r="P493" s="3">
        <f t="shared" ref="P493:P495" si="1415">SUM(N493:O493)</f>
        <v>23717.7</v>
      </c>
      <c r="Q493" s="3"/>
      <c r="R493" s="3">
        <f t="shared" ref="R493:R495" si="1416">SUM(P493:Q493)</f>
        <v>23717.7</v>
      </c>
    </row>
    <row r="494" spans="1:18" ht="31.5" hidden="1" outlineLevel="5" x14ac:dyDescent="0.2">
      <c r="A494" s="63" t="s">
        <v>294</v>
      </c>
      <c r="B494" s="63" t="s">
        <v>6</v>
      </c>
      <c r="C494" s="80" t="s">
        <v>7</v>
      </c>
      <c r="D494" s="3">
        <v>3111.3</v>
      </c>
      <c r="E494" s="3"/>
      <c r="F494" s="3">
        <f t="shared" si="1411"/>
        <v>3111.3</v>
      </c>
      <c r="G494" s="3"/>
      <c r="H494" s="3">
        <f t="shared" si="1412"/>
        <v>3111.3</v>
      </c>
      <c r="I494" s="69">
        <v>3111.2</v>
      </c>
      <c r="J494" s="3"/>
      <c r="K494" s="3">
        <f t="shared" si="1413"/>
        <v>3111.2</v>
      </c>
      <c r="L494" s="3"/>
      <c r="M494" s="3">
        <f t="shared" si="1414"/>
        <v>3111.2</v>
      </c>
      <c r="N494" s="69">
        <v>3111.3</v>
      </c>
      <c r="O494" s="3"/>
      <c r="P494" s="3">
        <f t="shared" si="1415"/>
        <v>3111.3</v>
      </c>
      <c r="Q494" s="3"/>
      <c r="R494" s="3">
        <f t="shared" si="1416"/>
        <v>3111.3</v>
      </c>
    </row>
    <row r="495" spans="1:18" hidden="1" outlineLevel="7" x14ac:dyDescent="0.2">
      <c r="A495" s="63" t="s">
        <v>294</v>
      </c>
      <c r="B495" s="63" t="s">
        <v>14</v>
      </c>
      <c r="C495" s="80" t="s">
        <v>15</v>
      </c>
      <c r="D495" s="3">
        <v>78.5</v>
      </c>
      <c r="E495" s="3"/>
      <c r="F495" s="3">
        <f t="shared" si="1411"/>
        <v>78.5</v>
      </c>
      <c r="G495" s="3"/>
      <c r="H495" s="3">
        <f t="shared" si="1412"/>
        <v>78.5</v>
      </c>
      <c r="I495" s="69">
        <v>78.5</v>
      </c>
      <c r="J495" s="3"/>
      <c r="K495" s="3">
        <f t="shared" si="1413"/>
        <v>78.5</v>
      </c>
      <c r="L495" s="3"/>
      <c r="M495" s="3">
        <f t="shared" si="1414"/>
        <v>78.5</v>
      </c>
      <c r="N495" s="69">
        <v>78.5</v>
      </c>
      <c r="O495" s="3"/>
      <c r="P495" s="3">
        <f t="shared" si="1415"/>
        <v>78.5</v>
      </c>
      <c r="Q495" s="3"/>
      <c r="R495" s="3">
        <f t="shared" si="1416"/>
        <v>78.5</v>
      </c>
    </row>
    <row r="496" spans="1:18" ht="47.25" hidden="1" outlineLevel="2" x14ac:dyDescent="0.2">
      <c r="A496" s="210" t="s">
        <v>546</v>
      </c>
      <c r="B496" s="210"/>
      <c r="C496" s="61" t="s">
        <v>547</v>
      </c>
      <c r="D496" s="64">
        <f>D497</f>
        <v>151</v>
      </c>
      <c r="E496" s="64">
        <f t="shared" ref="E496:H496" si="1417">E497</f>
        <v>0</v>
      </c>
      <c r="F496" s="64">
        <f t="shared" si="1417"/>
        <v>151</v>
      </c>
      <c r="G496" s="64">
        <f t="shared" si="1417"/>
        <v>0</v>
      </c>
      <c r="H496" s="64">
        <f t="shared" si="1417"/>
        <v>151</v>
      </c>
      <c r="I496" s="64">
        <f t="shared" ref="I496:N496" si="1418">I497</f>
        <v>155.5</v>
      </c>
      <c r="J496" s="64">
        <f t="shared" ref="J496:L496" si="1419">J497</f>
        <v>0</v>
      </c>
      <c r="K496" s="64">
        <f t="shared" ref="K496:M496" si="1420">K497</f>
        <v>155.5</v>
      </c>
      <c r="L496" s="64">
        <f t="shared" si="1419"/>
        <v>0</v>
      </c>
      <c r="M496" s="64">
        <f t="shared" si="1420"/>
        <v>155.5</v>
      </c>
      <c r="N496" s="64">
        <f t="shared" si="1418"/>
        <v>155.5</v>
      </c>
      <c r="O496" s="64">
        <f t="shared" ref="O496:Q496" si="1421">O497</f>
        <v>0</v>
      </c>
      <c r="P496" s="64">
        <f t="shared" ref="P496:R496" si="1422">P497</f>
        <v>155.5</v>
      </c>
      <c r="Q496" s="64">
        <f t="shared" si="1421"/>
        <v>0</v>
      </c>
      <c r="R496" s="64">
        <f t="shared" si="1422"/>
        <v>155.5</v>
      </c>
    </row>
    <row r="497" spans="1:18" ht="47.25" hidden="1" outlineLevel="3" x14ac:dyDescent="0.2">
      <c r="A497" s="59" t="s">
        <v>546</v>
      </c>
      <c r="B497" s="59" t="s">
        <v>3</v>
      </c>
      <c r="C497" s="82" t="s">
        <v>4</v>
      </c>
      <c r="D497" s="3">
        <v>151</v>
      </c>
      <c r="E497" s="3"/>
      <c r="F497" s="3">
        <f>SUM(D497:E497)</f>
        <v>151</v>
      </c>
      <c r="G497" s="3"/>
      <c r="H497" s="3">
        <f>SUM(F497:G497)</f>
        <v>151</v>
      </c>
      <c r="I497" s="3">
        <v>155.5</v>
      </c>
      <c r="J497" s="3"/>
      <c r="K497" s="3">
        <f>SUM(I497:J497)</f>
        <v>155.5</v>
      </c>
      <c r="L497" s="3"/>
      <c r="M497" s="3">
        <f>SUM(K497:L497)</f>
        <v>155.5</v>
      </c>
      <c r="N497" s="3">
        <v>155.5</v>
      </c>
      <c r="O497" s="3"/>
      <c r="P497" s="3">
        <f>SUM(N497:O497)</f>
        <v>155.5</v>
      </c>
      <c r="Q497" s="3"/>
      <c r="R497" s="3">
        <f>SUM(P497:Q497)</f>
        <v>155.5</v>
      </c>
    </row>
    <row r="498" spans="1:18" ht="35.25" hidden="1" customHeight="1" outlineLevel="4" x14ac:dyDescent="0.2">
      <c r="A498" s="62" t="s">
        <v>54</v>
      </c>
      <c r="B498" s="62"/>
      <c r="C498" s="2" t="s">
        <v>55</v>
      </c>
      <c r="D498" s="66">
        <f>D503+D505+D507+D499+D509</f>
        <v>162856.79999999999</v>
      </c>
      <c r="E498" s="66">
        <f t="shared" ref="E498:F498" si="1423">E503+E505+E507+E499+E509</f>
        <v>0</v>
      </c>
      <c r="F498" s="66">
        <f t="shared" si="1423"/>
        <v>162856.79999999999</v>
      </c>
      <c r="G498" s="66">
        <f t="shared" ref="G498:H498" si="1424">G503+G505+G507+G499+G509</f>
        <v>0</v>
      </c>
      <c r="H498" s="66">
        <f t="shared" si="1424"/>
        <v>162856.79999999999</v>
      </c>
      <c r="I498" s="66">
        <f>I503+I505+I507+I499+I509</f>
        <v>162800.1</v>
      </c>
      <c r="J498" s="66">
        <f t="shared" ref="J498:L498" si="1425">J503+J505+J507+J499+J509</f>
        <v>0</v>
      </c>
      <c r="K498" s="66">
        <f t="shared" ref="K498:M498" si="1426">K503+K505+K507+K499+K509</f>
        <v>162800.1</v>
      </c>
      <c r="L498" s="66">
        <f t="shared" si="1425"/>
        <v>0</v>
      </c>
      <c r="M498" s="66">
        <f t="shared" si="1426"/>
        <v>162800.1</v>
      </c>
      <c r="N498" s="66">
        <f>N503+N505+N507+N499+N509</f>
        <v>162800.1</v>
      </c>
      <c r="O498" s="66">
        <f t="shared" ref="O498:Q498" si="1427">O503+O505+O507+O499+O509</f>
        <v>0</v>
      </c>
      <c r="P498" s="66">
        <f t="shared" ref="P498:R498" si="1428">P503+P505+P507+P499+P509</f>
        <v>162800.1</v>
      </c>
      <c r="Q498" s="66">
        <f t="shared" si="1427"/>
        <v>0</v>
      </c>
      <c r="R498" s="66">
        <f t="shared" si="1428"/>
        <v>162800.1</v>
      </c>
    </row>
    <row r="499" spans="1:18" hidden="1" outlineLevel="5" x14ac:dyDescent="0.2">
      <c r="A499" s="62" t="s">
        <v>295</v>
      </c>
      <c r="B499" s="62"/>
      <c r="C499" s="2" t="s">
        <v>69</v>
      </c>
      <c r="D499" s="66">
        <f>D500+D501+D502</f>
        <v>81292.2</v>
      </c>
      <c r="E499" s="66">
        <f t="shared" ref="E499:F499" si="1429">E500+E501+E502</f>
        <v>0</v>
      </c>
      <c r="F499" s="66">
        <f t="shared" si="1429"/>
        <v>81292.2</v>
      </c>
      <c r="G499" s="66">
        <f t="shared" ref="G499:H499" si="1430">G500+G501+G502</f>
        <v>0</v>
      </c>
      <c r="H499" s="66">
        <f t="shared" si="1430"/>
        <v>81292.2</v>
      </c>
      <c r="I499" s="66">
        <f>I500+I501+I502</f>
        <v>81929.7</v>
      </c>
      <c r="J499" s="66">
        <f t="shared" ref="J499:L499" si="1431">J500+J501+J502</f>
        <v>0</v>
      </c>
      <c r="K499" s="66">
        <f t="shared" ref="K499:M499" si="1432">K500+K501+K502</f>
        <v>81929.7</v>
      </c>
      <c r="L499" s="66">
        <f t="shared" si="1431"/>
        <v>0</v>
      </c>
      <c r="M499" s="66">
        <f t="shared" si="1432"/>
        <v>81929.7</v>
      </c>
      <c r="N499" s="66">
        <f>N500+N501+N502</f>
        <v>81929.7</v>
      </c>
      <c r="O499" s="66">
        <f t="shared" ref="O499:Q499" si="1433">O500+O501+O502</f>
        <v>0</v>
      </c>
      <c r="P499" s="66">
        <f t="shared" ref="P499:R499" si="1434">P500+P501+P502</f>
        <v>81929.7</v>
      </c>
      <c r="Q499" s="66">
        <f t="shared" si="1433"/>
        <v>0</v>
      </c>
      <c r="R499" s="66">
        <f t="shared" si="1434"/>
        <v>81929.7</v>
      </c>
    </row>
    <row r="500" spans="1:18" ht="47.25" hidden="1" outlineLevel="7" x14ac:dyDescent="0.2">
      <c r="A500" s="63" t="s">
        <v>295</v>
      </c>
      <c r="B500" s="63" t="s">
        <v>3</v>
      </c>
      <c r="C500" s="80" t="s">
        <v>4</v>
      </c>
      <c r="D500" s="91">
        <v>75612.2</v>
      </c>
      <c r="E500" s="3"/>
      <c r="F500" s="3">
        <f t="shared" ref="F500:F502" si="1435">SUM(D500:E500)</f>
        <v>75612.2</v>
      </c>
      <c r="G500" s="3"/>
      <c r="H500" s="3">
        <f t="shared" ref="H500:H502" si="1436">SUM(F500:G500)</f>
        <v>75612.2</v>
      </c>
      <c r="I500" s="69">
        <v>76131.899999999994</v>
      </c>
      <c r="J500" s="3"/>
      <c r="K500" s="3">
        <f t="shared" ref="K500:K502" si="1437">SUM(I500:J500)</f>
        <v>76131.899999999994</v>
      </c>
      <c r="L500" s="3"/>
      <c r="M500" s="3">
        <f t="shared" ref="M500:M502" si="1438">SUM(K500:L500)</f>
        <v>76131.899999999994</v>
      </c>
      <c r="N500" s="69">
        <v>76131.899999999994</v>
      </c>
      <c r="O500" s="3"/>
      <c r="P500" s="3">
        <f t="shared" ref="P500:P502" si="1439">SUM(N500:O500)</f>
        <v>76131.899999999994</v>
      </c>
      <c r="Q500" s="3"/>
      <c r="R500" s="3">
        <f t="shared" ref="R500:R502" si="1440">SUM(P500:Q500)</f>
        <v>76131.899999999994</v>
      </c>
    </row>
    <row r="501" spans="1:18" ht="31.5" hidden="1" customHeight="1" outlineLevel="3" x14ac:dyDescent="0.2">
      <c r="A501" s="63" t="s">
        <v>295</v>
      </c>
      <c r="B501" s="63" t="s">
        <v>6</v>
      </c>
      <c r="C501" s="80" t="s">
        <v>7</v>
      </c>
      <c r="D501" s="3">
        <f>5689.2-117.8</f>
        <v>5571.4</v>
      </c>
      <c r="E501" s="3"/>
      <c r="F501" s="3">
        <f t="shared" si="1435"/>
        <v>5571.4</v>
      </c>
      <c r="G501" s="3"/>
      <c r="H501" s="3">
        <f t="shared" si="1436"/>
        <v>5571.4</v>
      </c>
      <c r="I501" s="3">
        <v>5689.2</v>
      </c>
      <c r="J501" s="3"/>
      <c r="K501" s="3">
        <f t="shared" si="1437"/>
        <v>5689.2</v>
      </c>
      <c r="L501" s="3"/>
      <c r="M501" s="3">
        <f t="shared" si="1438"/>
        <v>5689.2</v>
      </c>
      <c r="N501" s="3">
        <v>5689.2</v>
      </c>
      <c r="O501" s="3"/>
      <c r="P501" s="3">
        <f t="shared" si="1439"/>
        <v>5689.2</v>
      </c>
      <c r="Q501" s="3"/>
      <c r="R501" s="3">
        <f t="shared" si="1440"/>
        <v>5689.2</v>
      </c>
    </row>
    <row r="502" spans="1:18" hidden="1" outlineLevel="4" x14ac:dyDescent="0.2">
      <c r="A502" s="63" t="s">
        <v>295</v>
      </c>
      <c r="B502" s="63" t="s">
        <v>14</v>
      </c>
      <c r="C502" s="80" t="s">
        <v>15</v>
      </c>
      <c r="D502" s="3">
        <v>108.6</v>
      </c>
      <c r="E502" s="3"/>
      <c r="F502" s="3">
        <f t="shared" si="1435"/>
        <v>108.6</v>
      </c>
      <c r="G502" s="3"/>
      <c r="H502" s="3">
        <f t="shared" si="1436"/>
        <v>108.6</v>
      </c>
      <c r="I502" s="69">
        <v>108.6</v>
      </c>
      <c r="J502" s="3"/>
      <c r="K502" s="3">
        <f t="shared" si="1437"/>
        <v>108.6</v>
      </c>
      <c r="L502" s="3"/>
      <c r="M502" s="3">
        <f t="shared" si="1438"/>
        <v>108.6</v>
      </c>
      <c r="N502" s="69">
        <v>108.6</v>
      </c>
      <c r="O502" s="3"/>
      <c r="P502" s="3">
        <f t="shared" si="1439"/>
        <v>108.6</v>
      </c>
      <c r="Q502" s="3"/>
      <c r="R502" s="3">
        <f t="shared" si="1440"/>
        <v>108.6</v>
      </c>
    </row>
    <row r="503" spans="1:18" hidden="1" outlineLevel="5" x14ac:dyDescent="0.2">
      <c r="A503" s="62" t="s">
        <v>56</v>
      </c>
      <c r="B503" s="62"/>
      <c r="C503" s="2" t="s">
        <v>57</v>
      </c>
      <c r="D503" s="66">
        <f>D504</f>
        <v>65898.3</v>
      </c>
      <c r="E503" s="66">
        <f t="shared" ref="E503:H503" si="1441">E504</f>
        <v>0</v>
      </c>
      <c r="F503" s="66">
        <f t="shared" si="1441"/>
        <v>65898.3</v>
      </c>
      <c r="G503" s="66">
        <f t="shared" si="1441"/>
        <v>0</v>
      </c>
      <c r="H503" s="66">
        <f t="shared" si="1441"/>
        <v>65898.3</v>
      </c>
      <c r="I503" s="66">
        <f t="shared" ref="I503:N503" si="1442">I504</f>
        <v>65898.3</v>
      </c>
      <c r="J503" s="66">
        <f t="shared" ref="J503:L503" si="1443">J504</f>
        <v>0</v>
      </c>
      <c r="K503" s="66">
        <f t="shared" ref="K503:M503" si="1444">K504</f>
        <v>65898.3</v>
      </c>
      <c r="L503" s="66">
        <f t="shared" si="1443"/>
        <v>0</v>
      </c>
      <c r="M503" s="66">
        <f t="shared" si="1444"/>
        <v>65898.3</v>
      </c>
      <c r="N503" s="66">
        <f t="shared" si="1442"/>
        <v>65898.3</v>
      </c>
      <c r="O503" s="66">
        <f t="shared" ref="O503:Q503" si="1445">O504</f>
        <v>0</v>
      </c>
      <c r="P503" s="66">
        <f t="shared" ref="P503:R503" si="1446">P504</f>
        <v>65898.3</v>
      </c>
      <c r="Q503" s="66">
        <f t="shared" si="1445"/>
        <v>0</v>
      </c>
      <c r="R503" s="66">
        <f t="shared" si="1446"/>
        <v>65898.3</v>
      </c>
    </row>
    <row r="504" spans="1:18" ht="31.5" hidden="1" outlineLevel="7" x14ac:dyDescent="0.2">
      <c r="A504" s="63" t="s">
        <v>56</v>
      </c>
      <c r="B504" s="63" t="s">
        <v>41</v>
      </c>
      <c r="C504" s="80" t="s">
        <v>42</v>
      </c>
      <c r="D504" s="3">
        <f>61368.3+4500+30</f>
        <v>65898.3</v>
      </c>
      <c r="E504" s="3"/>
      <c r="F504" s="3">
        <f>SUM(D504:E504)</f>
        <v>65898.3</v>
      </c>
      <c r="G504" s="3"/>
      <c r="H504" s="3">
        <f>SUM(F504:G504)</f>
        <v>65898.3</v>
      </c>
      <c r="I504" s="69">
        <f>61368.3+4500+30</f>
        <v>65898.3</v>
      </c>
      <c r="J504" s="3"/>
      <c r="K504" s="3">
        <f>SUM(I504:J504)</f>
        <v>65898.3</v>
      </c>
      <c r="L504" s="3"/>
      <c r="M504" s="3">
        <f>SUM(K504:L504)</f>
        <v>65898.3</v>
      </c>
      <c r="N504" s="69">
        <f>61368.3+4500+30</f>
        <v>65898.3</v>
      </c>
      <c r="O504" s="3"/>
      <c r="P504" s="3">
        <f>SUM(N504:O504)</f>
        <v>65898.3</v>
      </c>
      <c r="Q504" s="3"/>
      <c r="R504" s="3">
        <f>SUM(P504:Q504)</f>
        <v>65898.3</v>
      </c>
    </row>
    <row r="505" spans="1:18" ht="31.5" hidden="1" outlineLevel="5" x14ac:dyDescent="0.2">
      <c r="A505" s="62" t="s">
        <v>58</v>
      </c>
      <c r="B505" s="62"/>
      <c r="C505" s="2" t="s">
        <v>9</v>
      </c>
      <c r="D505" s="66">
        <f>D506</f>
        <v>450</v>
      </c>
      <c r="E505" s="66">
        <f t="shared" ref="E505:H505" si="1447">E506</f>
        <v>0</v>
      </c>
      <c r="F505" s="66">
        <f t="shared" si="1447"/>
        <v>450</v>
      </c>
      <c r="G505" s="66">
        <f t="shared" si="1447"/>
        <v>0</v>
      </c>
      <c r="H505" s="66">
        <f t="shared" si="1447"/>
        <v>450</v>
      </c>
      <c r="I505" s="66">
        <f>I506</f>
        <v>450</v>
      </c>
      <c r="J505" s="66">
        <f t="shared" ref="J505:L505" si="1448">J506</f>
        <v>0</v>
      </c>
      <c r="K505" s="66">
        <f t="shared" ref="K505:M505" si="1449">K506</f>
        <v>450</v>
      </c>
      <c r="L505" s="66">
        <f t="shared" si="1448"/>
        <v>0</v>
      </c>
      <c r="M505" s="66">
        <f t="shared" si="1449"/>
        <v>450</v>
      </c>
      <c r="N505" s="66">
        <f>N506</f>
        <v>450</v>
      </c>
      <c r="O505" s="66">
        <f t="shared" ref="O505:Q505" si="1450">O506</f>
        <v>0</v>
      </c>
      <c r="P505" s="66">
        <f t="shared" ref="P505:R505" si="1451">P506</f>
        <v>450</v>
      </c>
      <c r="Q505" s="66">
        <f t="shared" si="1450"/>
        <v>0</v>
      </c>
      <c r="R505" s="66">
        <f t="shared" si="1451"/>
        <v>450</v>
      </c>
    </row>
    <row r="506" spans="1:18" hidden="1" outlineLevel="7" x14ac:dyDescent="0.2">
      <c r="A506" s="63" t="s">
        <v>58</v>
      </c>
      <c r="B506" s="63" t="s">
        <v>14</v>
      </c>
      <c r="C506" s="80" t="s">
        <v>15</v>
      </c>
      <c r="D506" s="3">
        <v>450</v>
      </c>
      <c r="E506" s="3"/>
      <c r="F506" s="3">
        <f>SUM(D506:E506)</f>
        <v>450</v>
      </c>
      <c r="G506" s="3"/>
      <c r="H506" s="3">
        <f>SUM(F506:G506)</f>
        <v>450</v>
      </c>
      <c r="I506" s="69">
        <v>450</v>
      </c>
      <c r="J506" s="3"/>
      <c r="K506" s="3">
        <f>SUM(I506:J506)</f>
        <v>450</v>
      </c>
      <c r="L506" s="3"/>
      <c r="M506" s="3">
        <f>SUM(K506:L506)</f>
        <v>450</v>
      </c>
      <c r="N506" s="69">
        <v>450</v>
      </c>
      <c r="O506" s="3"/>
      <c r="P506" s="3">
        <f>SUM(N506:O506)</f>
        <v>450</v>
      </c>
      <c r="Q506" s="3"/>
      <c r="R506" s="3">
        <f>SUM(P506:Q506)</f>
        <v>450</v>
      </c>
    </row>
    <row r="507" spans="1:18" hidden="1" outlineLevel="7" x14ac:dyDescent="0.2">
      <c r="A507" s="62" t="s">
        <v>59</v>
      </c>
      <c r="B507" s="62"/>
      <c r="C507" s="2" t="s">
        <v>60</v>
      </c>
      <c r="D507" s="66">
        <f>D508</f>
        <v>281</v>
      </c>
      <c r="E507" s="66">
        <f t="shared" ref="E507:H507" si="1452">E508</f>
        <v>0</v>
      </c>
      <c r="F507" s="66">
        <f t="shared" si="1452"/>
        <v>281</v>
      </c>
      <c r="G507" s="66">
        <f t="shared" si="1452"/>
        <v>0</v>
      </c>
      <c r="H507" s="66">
        <f t="shared" si="1452"/>
        <v>281</v>
      </c>
      <c r="I507" s="66">
        <f t="shared" ref="I507:N507" si="1453">I508</f>
        <v>281</v>
      </c>
      <c r="J507" s="66">
        <f t="shared" ref="J507:L507" si="1454">J508</f>
        <v>0</v>
      </c>
      <c r="K507" s="66">
        <f t="shared" ref="K507:M507" si="1455">K508</f>
        <v>281</v>
      </c>
      <c r="L507" s="66">
        <f t="shared" si="1454"/>
        <v>0</v>
      </c>
      <c r="M507" s="66">
        <f t="shared" si="1455"/>
        <v>281</v>
      </c>
      <c r="N507" s="66">
        <f t="shared" si="1453"/>
        <v>281</v>
      </c>
      <c r="O507" s="66">
        <f t="shared" ref="O507:Q507" si="1456">O508</f>
        <v>0</v>
      </c>
      <c r="P507" s="66">
        <f t="shared" ref="P507:R507" si="1457">P508</f>
        <v>281</v>
      </c>
      <c r="Q507" s="66">
        <f t="shared" si="1456"/>
        <v>0</v>
      </c>
      <c r="R507" s="66">
        <f t="shared" si="1457"/>
        <v>281</v>
      </c>
    </row>
    <row r="508" spans="1:18" ht="31.5" hidden="1" outlineLevel="7" x14ac:dyDescent="0.2">
      <c r="A508" s="63" t="s">
        <v>59</v>
      </c>
      <c r="B508" s="63" t="s">
        <v>6</v>
      </c>
      <c r="C508" s="80" t="s">
        <v>7</v>
      </c>
      <c r="D508" s="3">
        <v>281</v>
      </c>
      <c r="E508" s="3"/>
      <c r="F508" s="3">
        <f>SUM(D508:E508)</f>
        <v>281</v>
      </c>
      <c r="G508" s="3"/>
      <c r="H508" s="3">
        <f>SUM(F508:G508)</f>
        <v>281</v>
      </c>
      <c r="I508" s="69">
        <v>281</v>
      </c>
      <c r="J508" s="3"/>
      <c r="K508" s="3">
        <f>SUM(I508:J508)</f>
        <v>281</v>
      </c>
      <c r="L508" s="3"/>
      <c r="M508" s="3">
        <f>SUM(K508:L508)</f>
        <v>281</v>
      </c>
      <c r="N508" s="69">
        <v>281</v>
      </c>
      <c r="O508" s="3"/>
      <c r="P508" s="3">
        <f>SUM(N508:O508)</f>
        <v>281</v>
      </c>
      <c r="Q508" s="3"/>
      <c r="R508" s="3">
        <f>SUM(P508:Q508)</f>
        <v>281</v>
      </c>
    </row>
    <row r="509" spans="1:18" hidden="1" outlineLevel="5" x14ac:dyDescent="0.2">
      <c r="A509" s="62" t="s">
        <v>162</v>
      </c>
      <c r="B509" s="62"/>
      <c r="C509" s="2" t="s">
        <v>163</v>
      </c>
      <c r="D509" s="66">
        <f t="shared" ref="D509:R509" si="1458">D510</f>
        <v>14935.3</v>
      </c>
      <c r="E509" s="66">
        <f t="shared" si="1458"/>
        <v>0</v>
      </c>
      <c r="F509" s="66">
        <f t="shared" si="1458"/>
        <v>14935.3</v>
      </c>
      <c r="G509" s="66">
        <f t="shared" si="1458"/>
        <v>0</v>
      </c>
      <c r="H509" s="66">
        <f t="shared" si="1458"/>
        <v>14935.3</v>
      </c>
      <c r="I509" s="66">
        <f t="shared" si="1458"/>
        <v>14241.1</v>
      </c>
      <c r="J509" s="66">
        <f t="shared" si="1458"/>
        <v>0</v>
      </c>
      <c r="K509" s="66">
        <f t="shared" si="1458"/>
        <v>14241.1</v>
      </c>
      <c r="L509" s="66">
        <f t="shared" si="1458"/>
        <v>0</v>
      </c>
      <c r="M509" s="66">
        <f t="shared" si="1458"/>
        <v>14241.1</v>
      </c>
      <c r="N509" s="66">
        <f t="shared" si="1458"/>
        <v>14241.1</v>
      </c>
      <c r="O509" s="66">
        <f t="shared" si="1458"/>
        <v>0</v>
      </c>
      <c r="P509" s="66">
        <f t="shared" si="1458"/>
        <v>14241.1</v>
      </c>
      <c r="Q509" s="66">
        <f t="shared" si="1458"/>
        <v>0</v>
      </c>
      <c r="R509" s="66">
        <f t="shared" si="1458"/>
        <v>14241.1</v>
      </c>
    </row>
    <row r="510" spans="1:18" ht="31.5" hidden="1" outlineLevel="7" x14ac:dyDescent="0.2">
      <c r="A510" s="63" t="s">
        <v>162</v>
      </c>
      <c r="B510" s="63" t="s">
        <v>41</v>
      </c>
      <c r="C510" s="80" t="s">
        <v>42</v>
      </c>
      <c r="D510" s="89">
        <v>14935.3</v>
      </c>
      <c r="E510" s="3"/>
      <c r="F510" s="3">
        <f>SUM(D510:E510)</f>
        <v>14935.3</v>
      </c>
      <c r="G510" s="3"/>
      <c r="H510" s="3">
        <f>SUM(F510:G510)</f>
        <v>14935.3</v>
      </c>
      <c r="I510" s="89">
        <v>14241.1</v>
      </c>
      <c r="J510" s="3"/>
      <c r="K510" s="3">
        <f>SUM(I510:J510)</f>
        <v>14241.1</v>
      </c>
      <c r="L510" s="3"/>
      <c r="M510" s="3">
        <f>SUM(K510:L510)</f>
        <v>14241.1</v>
      </c>
      <c r="N510" s="89">
        <v>14241.1</v>
      </c>
      <c r="O510" s="3"/>
      <c r="P510" s="3">
        <f>SUM(N510:O510)</f>
        <v>14241.1</v>
      </c>
      <c r="Q510" s="3"/>
      <c r="R510" s="3">
        <f>SUM(P510:Q510)</f>
        <v>14241.1</v>
      </c>
    </row>
    <row r="511" spans="1:18" outlineLevel="4" collapsed="1" x14ac:dyDescent="0.2">
      <c r="A511" s="63"/>
      <c r="B511" s="63"/>
      <c r="C511" s="105" t="s">
        <v>562</v>
      </c>
      <c r="D511" s="66">
        <f t="shared" ref="D511:R511" si="1459">D446+D416+D392+D360+D250+D223+D153+D94+D12</f>
        <v>4118169.8000000007</v>
      </c>
      <c r="E511" s="66">
        <f t="shared" si="1459"/>
        <v>192981.12766999999</v>
      </c>
      <c r="F511" s="66">
        <f t="shared" si="1459"/>
        <v>4311150.9276700001</v>
      </c>
      <c r="G511" s="66">
        <f t="shared" si="1459"/>
        <v>123345.31724999999</v>
      </c>
      <c r="H511" s="66">
        <f t="shared" si="1459"/>
        <v>4434496.2449200004</v>
      </c>
      <c r="I511" s="66">
        <f t="shared" si="1459"/>
        <v>3811915.9000000004</v>
      </c>
      <c r="J511" s="66">
        <f t="shared" si="1459"/>
        <v>-610.00000000000091</v>
      </c>
      <c r="K511" s="66">
        <f t="shared" si="1459"/>
        <v>3811305.9000000004</v>
      </c>
      <c r="L511" s="66">
        <f t="shared" si="1459"/>
        <v>0</v>
      </c>
      <c r="M511" s="66">
        <f t="shared" si="1459"/>
        <v>3811305.9000000004</v>
      </c>
      <c r="N511" s="66">
        <f t="shared" si="1459"/>
        <v>3802266.4000000004</v>
      </c>
      <c r="O511" s="66">
        <f t="shared" si="1459"/>
        <v>1357.1159499999994</v>
      </c>
      <c r="P511" s="66">
        <f t="shared" si="1459"/>
        <v>3803623.5159499999</v>
      </c>
      <c r="Q511" s="66">
        <f t="shared" si="1459"/>
        <v>0</v>
      </c>
      <c r="R511" s="66">
        <f t="shared" si="1459"/>
        <v>3803623.5159499999</v>
      </c>
    </row>
    <row r="512" spans="1:18" outlineLevel="5" x14ac:dyDescent="0.2">
      <c r="A512" s="63"/>
      <c r="B512" s="63"/>
      <c r="C512" s="80"/>
      <c r="D512" s="89"/>
      <c r="E512" s="89"/>
      <c r="F512" s="89"/>
      <c r="G512" s="89"/>
      <c r="H512" s="89"/>
      <c r="I512" s="89"/>
      <c r="J512" s="89"/>
      <c r="K512" s="89"/>
      <c r="L512" s="89"/>
      <c r="M512" s="89"/>
      <c r="N512" s="89"/>
      <c r="O512" s="89"/>
      <c r="P512" s="89"/>
      <c r="Q512" s="89"/>
      <c r="R512" s="89"/>
    </row>
    <row r="513" spans="1:18" hidden="1" outlineLevel="7" x14ac:dyDescent="0.2">
      <c r="A513" s="62" t="s">
        <v>0</v>
      </c>
      <c r="B513" s="62"/>
      <c r="C513" s="2" t="s">
        <v>1</v>
      </c>
      <c r="D513" s="66">
        <f>D514+D516+D518+D521+D524</f>
        <v>25244.199999999997</v>
      </c>
      <c r="E513" s="66">
        <f t="shared" ref="E513:F513" si="1460">E514+E516+E518+E521+E524</f>
        <v>0</v>
      </c>
      <c r="F513" s="66">
        <f t="shared" si="1460"/>
        <v>25244.199999999997</v>
      </c>
      <c r="G513" s="66">
        <f t="shared" ref="G513:H513" si="1461">G514+G516+G518+G521+G524</f>
        <v>0</v>
      </c>
      <c r="H513" s="66">
        <f t="shared" si="1461"/>
        <v>25244.199999999997</v>
      </c>
      <c r="I513" s="66">
        <f>I514+I516+I518+I521+I524</f>
        <v>25244.199999999997</v>
      </c>
      <c r="J513" s="66">
        <f t="shared" ref="J513:L513" si="1462">J514+J516+J518+J521+J524</f>
        <v>0</v>
      </c>
      <c r="K513" s="66">
        <f t="shared" ref="K513:M513" si="1463">K514+K516+K518+K521+K524</f>
        <v>25244.199999999997</v>
      </c>
      <c r="L513" s="66">
        <f t="shared" si="1462"/>
        <v>0</v>
      </c>
      <c r="M513" s="66">
        <f t="shared" si="1463"/>
        <v>25244.199999999997</v>
      </c>
      <c r="N513" s="66">
        <f>N514+N516+N518+N521+N524</f>
        <v>25244.199999999997</v>
      </c>
      <c r="O513" s="66">
        <f t="shared" ref="O513:Q513" si="1464">O514+O516+O518+O521+O524</f>
        <v>0</v>
      </c>
      <c r="P513" s="66">
        <f t="shared" ref="P513:R513" si="1465">P514+P516+P518+P521+P524</f>
        <v>25244.199999999997</v>
      </c>
      <c r="Q513" s="66">
        <f t="shared" si="1464"/>
        <v>0</v>
      </c>
      <c r="R513" s="66">
        <f t="shared" si="1465"/>
        <v>25244.199999999997</v>
      </c>
    </row>
    <row r="514" spans="1:18" ht="31.5" hidden="1" outlineLevel="5" x14ac:dyDescent="0.2">
      <c r="A514" s="62" t="s">
        <v>20</v>
      </c>
      <c r="B514" s="62"/>
      <c r="C514" s="2" t="s">
        <v>723</v>
      </c>
      <c r="D514" s="66">
        <f>D515</f>
        <v>4393.2</v>
      </c>
      <c r="E514" s="66">
        <f t="shared" ref="E514:H514" si="1466">E515</f>
        <v>0</v>
      </c>
      <c r="F514" s="66">
        <f t="shared" si="1466"/>
        <v>4393.2</v>
      </c>
      <c r="G514" s="66">
        <f t="shared" si="1466"/>
        <v>0</v>
      </c>
      <c r="H514" s="66">
        <f t="shared" si="1466"/>
        <v>4393.2</v>
      </c>
      <c r="I514" s="66">
        <f t="shared" ref="I514:N514" si="1467">I515</f>
        <v>4393.2</v>
      </c>
      <c r="J514" s="66">
        <f t="shared" ref="J514:L514" si="1468">J515</f>
        <v>0</v>
      </c>
      <c r="K514" s="66">
        <f t="shared" ref="K514:M514" si="1469">K515</f>
        <v>4393.2</v>
      </c>
      <c r="L514" s="66">
        <f t="shared" si="1468"/>
        <v>0</v>
      </c>
      <c r="M514" s="66">
        <f t="shared" si="1469"/>
        <v>4393.2</v>
      </c>
      <c r="N514" s="66">
        <f t="shared" si="1467"/>
        <v>4393.2</v>
      </c>
      <c r="O514" s="66">
        <f t="shared" ref="O514:Q514" si="1470">O515</f>
        <v>0</v>
      </c>
      <c r="P514" s="66">
        <f t="shared" ref="P514:R514" si="1471">P515</f>
        <v>4393.2</v>
      </c>
      <c r="Q514" s="66">
        <f t="shared" si="1470"/>
        <v>0</v>
      </c>
      <c r="R514" s="66">
        <f t="shared" si="1471"/>
        <v>4393.2</v>
      </c>
    </row>
    <row r="515" spans="1:18" ht="47.25" hidden="1" outlineLevel="7" x14ac:dyDescent="0.2">
      <c r="A515" s="63" t="s">
        <v>20</v>
      </c>
      <c r="B515" s="63" t="s">
        <v>3</v>
      </c>
      <c r="C515" s="80" t="s">
        <v>4</v>
      </c>
      <c r="D515" s="3">
        <v>4393.2</v>
      </c>
      <c r="E515" s="3"/>
      <c r="F515" s="3">
        <f>SUM(D515:E515)</f>
        <v>4393.2</v>
      </c>
      <c r="G515" s="3"/>
      <c r="H515" s="3">
        <f>SUM(F515:G515)</f>
        <v>4393.2</v>
      </c>
      <c r="I515" s="69">
        <v>4393.2</v>
      </c>
      <c r="J515" s="3"/>
      <c r="K515" s="3">
        <f>SUM(I515:J515)</f>
        <v>4393.2</v>
      </c>
      <c r="L515" s="3"/>
      <c r="M515" s="3">
        <f>SUM(K515:L515)</f>
        <v>4393.2</v>
      </c>
      <c r="N515" s="69">
        <v>4393.2</v>
      </c>
      <c r="O515" s="3"/>
      <c r="P515" s="3">
        <f>SUM(N515:O515)</f>
        <v>4393.2</v>
      </c>
      <c r="Q515" s="3"/>
      <c r="R515" s="3">
        <f>SUM(P515:Q515)</f>
        <v>4393.2</v>
      </c>
    </row>
    <row r="516" spans="1:18" ht="41.25" hidden="1" customHeight="1" outlineLevel="3" x14ac:dyDescent="0.2">
      <c r="A516" s="62" t="s">
        <v>2</v>
      </c>
      <c r="B516" s="62"/>
      <c r="C516" s="2" t="s">
        <v>675</v>
      </c>
      <c r="D516" s="66">
        <f>D517</f>
        <v>2669.3</v>
      </c>
      <c r="E516" s="66">
        <f t="shared" ref="E516:H516" si="1472">E517</f>
        <v>0</v>
      </c>
      <c r="F516" s="66">
        <f t="shared" si="1472"/>
        <v>2669.3</v>
      </c>
      <c r="G516" s="66">
        <f t="shared" si="1472"/>
        <v>0</v>
      </c>
      <c r="H516" s="66">
        <f t="shared" si="1472"/>
        <v>2669.3</v>
      </c>
      <c r="I516" s="66">
        <f t="shared" ref="I516:N516" si="1473">I517</f>
        <v>2669.3</v>
      </c>
      <c r="J516" s="66">
        <f t="shared" ref="J516:L516" si="1474">J517</f>
        <v>0</v>
      </c>
      <c r="K516" s="66">
        <f t="shared" ref="K516:M516" si="1475">K517</f>
        <v>2669.3</v>
      </c>
      <c r="L516" s="66">
        <f t="shared" si="1474"/>
        <v>0</v>
      </c>
      <c r="M516" s="66">
        <f t="shared" si="1475"/>
        <v>2669.3</v>
      </c>
      <c r="N516" s="66">
        <f t="shared" si="1473"/>
        <v>2669.3</v>
      </c>
      <c r="O516" s="66">
        <f t="shared" ref="O516:Q516" si="1476">O517</f>
        <v>0</v>
      </c>
      <c r="P516" s="66">
        <f t="shared" ref="P516:R516" si="1477">P517</f>
        <v>2669.3</v>
      </c>
      <c r="Q516" s="66">
        <f t="shared" si="1476"/>
        <v>0</v>
      </c>
      <c r="R516" s="66">
        <f t="shared" si="1477"/>
        <v>2669.3</v>
      </c>
    </row>
    <row r="517" spans="1:18" ht="47.25" hidden="1" outlineLevel="4" x14ac:dyDescent="0.2">
      <c r="A517" s="63" t="s">
        <v>2</v>
      </c>
      <c r="B517" s="63" t="s">
        <v>3</v>
      </c>
      <c r="C517" s="80" t="s">
        <v>4</v>
      </c>
      <c r="D517" s="3">
        <v>2669.3</v>
      </c>
      <c r="E517" s="3"/>
      <c r="F517" s="3">
        <f>SUM(D517:E517)</f>
        <v>2669.3</v>
      </c>
      <c r="G517" s="3"/>
      <c r="H517" s="3">
        <f>SUM(F517:G517)</f>
        <v>2669.3</v>
      </c>
      <c r="I517" s="69">
        <v>2669.3</v>
      </c>
      <c r="J517" s="3"/>
      <c r="K517" s="3">
        <f>SUM(I517:J517)</f>
        <v>2669.3</v>
      </c>
      <c r="L517" s="3"/>
      <c r="M517" s="3">
        <f>SUM(K517:L517)</f>
        <v>2669.3</v>
      </c>
      <c r="N517" s="69">
        <v>2669.3</v>
      </c>
      <c r="O517" s="3"/>
      <c r="P517" s="3">
        <f>SUM(N517:O517)</f>
        <v>2669.3</v>
      </c>
      <c r="Q517" s="3"/>
      <c r="R517" s="3">
        <f>SUM(P517:Q517)</f>
        <v>2669.3</v>
      </c>
    </row>
    <row r="518" spans="1:18" hidden="1" outlineLevel="5" x14ac:dyDescent="0.2">
      <c r="A518" s="62" t="s">
        <v>5</v>
      </c>
      <c r="B518" s="62"/>
      <c r="C518" s="2" t="s">
        <v>28</v>
      </c>
      <c r="D518" s="66">
        <f>D519+D520</f>
        <v>13410.7</v>
      </c>
      <c r="E518" s="66">
        <f t="shared" ref="E518:F518" si="1478">E519+E520</f>
        <v>0</v>
      </c>
      <c r="F518" s="66">
        <f t="shared" si="1478"/>
        <v>13410.7</v>
      </c>
      <c r="G518" s="66">
        <f t="shared" ref="G518:H518" si="1479">G519+G520</f>
        <v>0</v>
      </c>
      <c r="H518" s="66">
        <f t="shared" si="1479"/>
        <v>13410.7</v>
      </c>
      <c r="I518" s="66">
        <f t="shared" ref="I518:N518" si="1480">I519+I520</f>
        <v>13410.7</v>
      </c>
      <c r="J518" s="66">
        <f t="shared" ref="J518:L518" si="1481">J519+J520</f>
        <v>0</v>
      </c>
      <c r="K518" s="66">
        <f t="shared" ref="K518:M518" si="1482">K519+K520</f>
        <v>13410.7</v>
      </c>
      <c r="L518" s="66">
        <f t="shared" si="1481"/>
        <v>0</v>
      </c>
      <c r="M518" s="66">
        <f t="shared" si="1482"/>
        <v>13410.7</v>
      </c>
      <c r="N518" s="66">
        <f t="shared" si="1480"/>
        <v>13410.7</v>
      </c>
      <c r="O518" s="66">
        <f t="shared" ref="O518:R518" si="1483">O519+O520</f>
        <v>0</v>
      </c>
      <c r="P518" s="66">
        <f t="shared" ref="P518" si="1484">P519+P520</f>
        <v>13410.7</v>
      </c>
      <c r="Q518" s="66">
        <f t="shared" si="1483"/>
        <v>0</v>
      </c>
      <c r="R518" s="66">
        <f t="shared" si="1483"/>
        <v>13410.7</v>
      </c>
    </row>
    <row r="519" spans="1:18" ht="47.25" hidden="1" outlineLevel="7" x14ac:dyDescent="0.2">
      <c r="A519" s="63" t="s">
        <v>5</v>
      </c>
      <c r="B519" s="63" t="s">
        <v>3</v>
      </c>
      <c r="C519" s="80" t="s">
        <v>4</v>
      </c>
      <c r="D519" s="3">
        <v>11717</v>
      </c>
      <c r="E519" s="3"/>
      <c r="F519" s="3">
        <f t="shared" ref="F519:F520" si="1485">SUM(D519:E519)</f>
        <v>11717</v>
      </c>
      <c r="G519" s="3"/>
      <c r="H519" s="3">
        <f t="shared" ref="H519:H520" si="1486">SUM(F519:G519)</f>
        <v>11717</v>
      </c>
      <c r="I519" s="3">
        <v>11717</v>
      </c>
      <c r="J519" s="3"/>
      <c r="K519" s="3">
        <f t="shared" ref="K519:K520" si="1487">SUM(I519:J519)</f>
        <v>11717</v>
      </c>
      <c r="L519" s="3"/>
      <c r="M519" s="3">
        <f t="shared" ref="M519:M520" si="1488">SUM(K519:L519)</f>
        <v>11717</v>
      </c>
      <c r="N519" s="3">
        <v>11717</v>
      </c>
      <c r="O519" s="3"/>
      <c r="P519" s="3">
        <f t="shared" ref="P519:P520" si="1489">SUM(N519:O519)</f>
        <v>11717</v>
      </c>
      <c r="Q519" s="3"/>
      <c r="R519" s="3">
        <f t="shared" ref="R519:R520" si="1490">SUM(P519:Q519)</f>
        <v>11717</v>
      </c>
    </row>
    <row r="520" spans="1:18" ht="31.5" hidden="1" outlineLevel="2" x14ac:dyDescent="0.2">
      <c r="A520" s="63" t="s">
        <v>5</v>
      </c>
      <c r="B520" s="63" t="s">
        <v>6</v>
      </c>
      <c r="C520" s="80" t="s">
        <v>7</v>
      </c>
      <c r="D520" s="3">
        <v>1693.6999999999998</v>
      </c>
      <c r="E520" s="3"/>
      <c r="F520" s="3">
        <f t="shared" si="1485"/>
        <v>1693.6999999999998</v>
      </c>
      <c r="G520" s="3"/>
      <c r="H520" s="3">
        <f t="shared" si="1486"/>
        <v>1693.6999999999998</v>
      </c>
      <c r="I520" s="69">
        <v>1693.6999999999998</v>
      </c>
      <c r="J520" s="3"/>
      <c r="K520" s="3">
        <f t="shared" si="1487"/>
        <v>1693.6999999999998</v>
      </c>
      <c r="L520" s="3"/>
      <c r="M520" s="3">
        <f t="shared" si="1488"/>
        <v>1693.6999999999998</v>
      </c>
      <c r="N520" s="69">
        <v>1693.6999999999998</v>
      </c>
      <c r="O520" s="3"/>
      <c r="P520" s="3">
        <f t="shared" si="1489"/>
        <v>1693.6999999999998</v>
      </c>
      <c r="Q520" s="3"/>
      <c r="R520" s="3">
        <f t="shared" si="1490"/>
        <v>1693.6999999999998</v>
      </c>
    </row>
    <row r="521" spans="1:18" hidden="1" outlineLevel="2" x14ac:dyDescent="0.2">
      <c r="A521" s="62" t="s">
        <v>16</v>
      </c>
      <c r="B521" s="62"/>
      <c r="C521" s="2" t="s">
        <v>17</v>
      </c>
      <c r="D521" s="66">
        <f>D522+D523</f>
        <v>4640.3999999999996</v>
      </c>
      <c r="E521" s="66">
        <f t="shared" ref="E521:F521" si="1491">E522+E523</f>
        <v>0</v>
      </c>
      <c r="F521" s="66">
        <f t="shared" si="1491"/>
        <v>4640.3999999999996</v>
      </c>
      <c r="G521" s="66">
        <f t="shared" ref="G521:H521" si="1492">G522+G523</f>
        <v>0</v>
      </c>
      <c r="H521" s="66">
        <f t="shared" si="1492"/>
        <v>4640.3999999999996</v>
      </c>
      <c r="I521" s="66">
        <f t="shared" ref="I521:N521" si="1493">I522+I523</f>
        <v>4640.3999999999996</v>
      </c>
      <c r="J521" s="66">
        <f t="shared" ref="J521:L521" si="1494">J522+J523</f>
        <v>0</v>
      </c>
      <c r="K521" s="66">
        <f t="shared" ref="K521:M521" si="1495">K522+K523</f>
        <v>4640.3999999999996</v>
      </c>
      <c r="L521" s="66">
        <f t="shared" si="1494"/>
        <v>0</v>
      </c>
      <c r="M521" s="66">
        <f t="shared" si="1495"/>
        <v>4640.3999999999996</v>
      </c>
      <c r="N521" s="66">
        <f t="shared" si="1493"/>
        <v>4640.3999999999996</v>
      </c>
      <c r="O521" s="66">
        <f t="shared" ref="O521:R521" si="1496">O522+O523</f>
        <v>0</v>
      </c>
      <c r="P521" s="66">
        <f t="shared" ref="P521" si="1497">P522+P523</f>
        <v>4640.3999999999996</v>
      </c>
      <c r="Q521" s="66">
        <f t="shared" si="1496"/>
        <v>0</v>
      </c>
      <c r="R521" s="66">
        <f t="shared" si="1496"/>
        <v>4640.3999999999996</v>
      </c>
    </row>
    <row r="522" spans="1:18" ht="47.25" hidden="1" outlineLevel="4" x14ac:dyDescent="0.2">
      <c r="A522" s="63" t="s">
        <v>16</v>
      </c>
      <c r="B522" s="63" t="s">
        <v>3</v>
      </c>
      <c r="C522" s="80" t="s">
        <v>4</v>
      </c>
      <c r="D522" s="3">
        <v>4628.3999999999996</v>
      </c>
      <c r="E522" s="3"/>
      <c r="F522" s="3">
        <f t="shared" ref="F522:F523" si="1498">SUM(D522:E522)</f>
        <v>4628.3999999999996</v>
      </c>
      <c r="G522" s="3"/>
      <c r="H522" s="3">
        <f t="shared" ref="H522:H523" si="1499">SUM(F522:G522)</f>
        <v>4628.3999999999996</v>
      </c>
      <c r="I522" s="69">
        <v>4628.3999999999996</v>
      </c>
      <c r="J522" s="3"/>
      <c r="K522" s="3">
        <f t="shared" ref="K522:K523" si="1500">SUM(I522:J522)</f>
        <v>4628.3999999999996</v>
      </c>
      <c r="L522" s="3"/>
      <c r="M522" s="3">
        <f t="shared" ref="M522:M523" si="1501">SUM(K522:L522)</f>
        <v>4628.3999999999996</v>
      </c>
      <c r="N522" s="69">
        <v>4628.3999999999996</v>
      </c>
      <c r="O522" s="3"/>
      <c r="P522" s="3">
        <f t="shared" ref="P522:P523" si="1502">SUM(N522:O522)</f>
        <v>4628.3999999999996</v>
      </c>
      <c r="Q522" s="3"/>
      <c r="R522" s="3">
        <f t="shared" ref="R522:R523" si="1503">SUM(P522:Q522)</f>
        <v>4628.3999999999996</v>
      </c>
    </row>
    <row r="523" spans="1:18" ht="31.5" hidden="1" outlineLevel="5" x14ac:dyDescent="0.2">
      <c r="A523" s="63" t="s">
        <v>16</v>
      </c>
      <c r="B523" s="63" t="s">
        <v>6</v>
      </c>
      <c r="C523" s="80" t="s">
        <v>7</v>
      </c>
      <c r="D523" s="3">
        <v>12</v>
      </c>
      <c r="E523" s="3"/>
      <c r="F523" s="3">
        <f t="shared" si="1498"/>
        <v>12</v>
      </c>
      <c r="G523" s="3"/>
      <c r="H523" s="3">
        <f t="shared" si="1499"/>
        <v>12</v>
      </c>
      <c r="I523" s="3">
        <v>12</v>
      </c>
      <c r="J523" s="3"/>
      <c r="K523" s="3">
        <f t="shared" si="1500"/>
        <v>12</v>
      </c>
      <c r="L523" s="3"/>
      <c r="M523" s="3">
        <f t="shared" si="1501"/>
        <v>12</v>
      </c>
      <c r="N523" s="3">
        <v>12</v>
      </c>
      <c r="O523" s="3"/>
      <c r="P523" s="3">
        <f t="shared" si="1502"/>
        <v>12</v>
      </c>
      <c r="Q523" s="3"/>
      <c r="R523" s="3">
        <f t="shared" si="1503"/>
        <v>12</v>
      </c>
    </row>
    <row r="524" spans="1:18" ht="31.5" hidden="1" outlineLevel="7" x14ac:dyDescent="0.2">
      <c r="A524" s="62" t="s">
        <v>8</v>
      </c>
      <c r="B524" s="62"/>
      <c r="C524" s="2" t="s">
        <v>9</v>
      </c>
      <c r="D524" s="66">
        <f>D525</f>
        <v>130.6</v>
      </c>
      <c r="E524" s="66">
        <f t="shared" ref="E524:H524" si="1504">E525</f>
        <v>0</v>
      </c>
      <c r="F524" s="66">
        <f t="shared" si="1504"/>
        <v>130.6</v>
      </c>
      <c r="G524" s="66">
        <f t="shared" si="1504"/>
        <v>0</v>
      </c>
      <c r="H524" s="66">
        <f t="shared" si="1504"/>
        <v>130.6</v>
      </c>
      <c r="I524" s="66">
        <f t="shared" ref="I524:N524" si="1505">I525</f>
        <v>130.6</v>
      </c>
      <c r="J524" s="66">
        <f t="shared" ref="J524:L524" si="1506">J525</f>
        <v>0</v>
      </c>
      <c r="K524" s="66">
        <f t="shared" ref="K524:M524" si="1507">K525</f>
        <v>130.6</v>
      </c>
      <c r="L524" s="66">
        <f t="shared" si="1506"/>
        <v>0</v>
      </c>
      <c r="M524" s="66">
        <f t="shared" si="1507"/>
        <v>130.6</v>
      </c>
      <c r="N524" s="66">
        <f t="shared" si="1505"/>
        <v>130.6</v>
      </c>
      <c r="O524" s="66">
        <f t="shared" ref="O524:Q524" si="1508">O525</f>
        <v>0</v>
      </c>
      <c r="P524" s="66">
        <f t="shared" ref="P524:R524" si="1509">P525</f>
        <v>130.6</v>
      </c>
      <c r="Q524" s="66">
        <f t="shared" si="1508"/>
        <v>0</v>
      </c>
      <c r="R524" s="66">
        <f t="shared" si="1509"/>
        <v>130.6</v>
      </c>
    </row>
    <row r="525" spans="1:18" ht="31.5" hidden="1" outlineLevel="7" x14ac:dyDescent="0.2">
      <c r="A525" s="63" t="s">
        <v>8</v>
      </c>
      <c r="B525" s="63" t="s">
        <v>6</v>
      </c>
      <c r="C525" s="80" t="s">
        <v>7</v>
      </c>
      <c r="D525" s="3">
        <f>25+105.6</f>
        <v>130.6</v>
      </c>
      <c r="E525" s="3"/>
      <c r="F525" s="3">
        <f>SUM(D525:E525)</f>
        <v>130.6</v>
      </c>
      <c r="G525" s="3"/>
      <c r="H525" s="3">
        <f>SUM(F525:G525)</f>
        <v>130.6</v>
      </c>
      <c r="I525" s="3">
        <f t="shared" ref="I525:N525" si="1510">25+105.6</f>
        <v>130.6</v>
      </c>
      <c r="J525" s="3"/>
      <c r="K525" s="3">
        <f>SUM(I525:J525)</f>
        <v>130.6</v>
      </c>
      <c r="L525" s="3"/>
      <c r="M525" s="3">
        <f>SUM(K525:L525)</f>
        <v>130.6</v>
      </c>
      <c r="N525" s="3">
        <f t="shared" si="1510"/>
        <v>130.6</v>
      </c>
      <c r="O525" s="3"/>
      <c r="P525" s="3">
        <f>SUM(N525:O525)</f>
        <v>130.6</v>
      </c>
      <c r="Q525" s="3"/>
      <c r="R525" s="3">
        <f>SUM(P525:Q525)</f>
        <v>130.6</v>
      </c>
    </row>
    <row r="526" spans="1:18" ht="31.5" outlineLevel="3" collapsed="1" x14ac:dyDescent="0.2">
      <c r="A526" s="62" t="s">
        <v>10</v>
      </c>
      <c r="B526" s="62"/>
      <c r="C526" s="2" t="s">
        <v>11</v>
      </c>
      <c r="D526" s="66">
        <f>D527+D533+D535+D529+D537+D539+D531</f>
        <v>199437.5</v>
      </c>
      <c r="E526" s="66">
        <f t="shared" ref="E526:F526" si="1511">E527+E533+E535+E529+E537+E539+E531</f>
        <v>-192981.12766999999</v>
      </c>
      <c r="F526" s="66">
        <f t="shared" si="1511"/>
        <v>6456.3723300000056</v>
      </c>
      <c r="G526" s="66">
        <f t="shared" ref="G526:H526" si="1512">G527+G533+G535+G529+G537+G539+G531</f>
        <v>190</v>
      </c>
      <c r="H526" s="66">
        <f t="shared" si="1512"/>
        <v>6646.3723300000056</v>
      </c>
      <c r="I526" s="66">
        <f t="shared" ref="I526:N526" si="1513">I527+I533+I535+I529+I537+I539+I531</f>
        <v>65020</v>
      </c>
      <c r="J526" s="66">
        <f t="shared" ref="J526:L526" si="1514">J527+J533+J535+J529+J537+J539+J531</f>
        <v>610</v>
      </c>
      <c r="K526" s="66">
        <f t="shared" ref="K526:M526" si="1515">K527+K533+K535+K529+K537+K539+K531</f>
        <v>65630</v>
      </c>
      <c r="L526" s="66">
        <f t="shared" si="1514"/>
        <v>0</v>
      </c>
      <c r="M526" s="66">
        <f t="shared" si="1515"/>
        <v>65630</v>
      </c>
      <c r="N526" s="66">
        <f t="shared" si="1513"/>
        <v>131721.20000000001</v>
      </c>
      <c r="O526" s="66">
        <f t="shared" ref="O526:R526" si="1516">O527+O533+O535+O529+O537+O539+O531</f>
        <v>-1357.1159499999994</v>
      </c>
      <c r="P526" s="66">
        <f t="shared" ref="P526" si="1517">P527+P533+P535+P529+P537+P539+P531</f>
        <v>130364.08405</v>
      </c>
      <c r="Q526" s="66">
        <f t="shared" si="1516"/>
        <v>0</v>
      </c>
      <c r="R526" s="66">
        <f t="shared" si="1516"/>
        <v>130364.08405</v>
      </c>
    </row>
    <row r="527" spans="1:18" ht="31.5" hidden="1" customHeight="1" outlineLevel="4" x14ac:dyDescent="0.2">
      <c r="A527" s="62" t="s">
        <v>12</v>
      </c>
      <c r="B527" s="62"/>
      <c r="C527" s="2" t="s">
        <v>13</v>
      </c>
      <c r="D527" s="66">
        <f t="shared" ref="D527:R527" si="1518">D528</f>
        <v>1095</v>
      </c>
      <c r="E527" s="66">
        <f t="shared" si="1518"/>
        <v>0</v>
      </c>
      <c r="F527" s="66">
        <f t="shared" si="1518"/>
        <v>1095</v>
      </c>
      <c r="G527" s="66">
        <f t="shared" si="1518"/>
        <v>0</v>
      </c>
      <c r="H527" s="66">
        <f t="shared" si="1518"/>
        <v>1095</v>
      </c>
      <c r="I527" s="66">
        <f t="shared" si="1518"/>
        <v>1095</v>
      </c>
      <c r="J527" s="66">
        <f t="shared" si="1518"/>
        <v>0</v>
      </c>
      <c r="K527" s="66">
        <f t="shared" si="1518"/>
        <v>1095</v>
      </c>
      <c r="L527" s="66">
        <f t="shared" si="1518"/>
        <v>0</v>
      </c>
      <c r="M527" s="66">
        <f t="shared" si="1518"/>
        <v>1095</v>
      </c>
      <c r="N527" s="66">
        <f t="shared" si="1518"/>
        <v>1095</v>
      </c>
      <c r="O527" s="66">
        <f t="shared" si="1518"/>
        <v>0</v>
      </c>
      <c r="P527" s="66">
        <f t="shared" si="1518"/>
        <v>1095</v>
      </c>
      <c r="Q527" s="66">
        <f t="shared" si="1518"/>
        <v>0</v>
      </c>
      <c r="R527" s="66">
        <f t="shared" si="1518"/>
        <v>1095</v>
      </c>
    </row>
    <row r="528" spans="1:18" ht="31.5" hidden="1" outlineLevel="5" x14ac:dyDescent="0.2">
      <c r="A528" s="63" t="s">
        <v>12</v>
      </c>
      <c r="B528" s="63" t="s">
        <v>6</v>
      </c>
      <c r="C528" s="80" t="s">
        <v>7</v>
      </c>
      <c r="D528" s="89">
        <v>1095</v>
      </c>
      <c r="E528" s="3"/>
      <c r="F528" s="3">
        <f>SUM(D528:E528)</f>
        <v>1095</v>
      </c>
      <c r="G528" s="3"/>
      <c r="H528" s="3">
        <f>SUM(F528:G528)</f>
        <v>1095</v>
      </c>
      <c r="I528" s="89">
        <v>1095</v>
      </c>
      <c r="J528" s="3"/>
      <c r="K528" s="3">
        <f>SUM(I528:J528)</f>
        <v>1095</v>
      </c>
      <c r="L528" s="3"/>
      <c r="M528" s="3">
        <f>SUM(K528:L528)</f>
        <v>1095</v>
      </c>
      <c r="N528" s="89">
        <v>1095</v>
      </c>
      <c r="O528" s="3"/>
      <c r="P528" s="3">
        <f>SUM(N528:O528)</f>
        <v>1095</v>
      </c>
      <c r="Q528" s="3"/>
      <c r="R528" s="3">
        <f>SUM(P528:Q528)</f>
        <v>1095</v>
      </c>
    </row>
    <row r="529" spans="1:18" outlineLevel="7" x14ac:dyDescent="0.2">
      <c r="A529" s="62" t="s">
        <v>30</v>
      </c>
      <c r="B529" s="62"/>
      <c r="C529" s="2" t="s">
        <v>676</v>
      </c>
      <c r="D529" s="66">
        <f>D530</f>
        <v>5000</v>
      </c>
      <c r="E529" s="66">
        <f t="shared" ref="E529:H529" si="1519">E530</f>
        <v>0</v>
      </c>
      <c r="F529" s="66">
        <f t="shared" si="1519"/>
        <v>5000</v>
      </c>
      <c r="G529" s="66">
        <f t="shared" si="1519"/>
        <v>190</v>
      </c>
      <c r="H529" s="66">
        <f t="shared" si="1519"/>
        <v>5190</v>
      </c>
      <c r="I529" s="66">
        <f t="shared" ref="I529:N529" si="1520">I530</f>
        <v>1000</v>
      </c>
      <c r="J529" s="66">
        <f t="shared" ref="J529:L529" si="1521">J530</f>
        <v>0</v>
      </c>
      <c r="K529" s="66">
        <f t="shared" ref="K529:M529" si="1522">K530</f>
        <v>1000</v>
      </c>
      <c r="L529" s="66">
        <f t="shared" si="1521"/>
        <v>0</v>
      </c>
      <c r="M529" s="66">
        <f t="shared" si="1522"/>
        <v>1000</v>
      </c>
      <c r="N529" s="66">
        <f t="shared" si="1520"/>
        <v>1000</v>
      </c>
      <c r="O529" s="66">
        <f t="shared" ref="O529:Q529" si="1523">O530</f>
        <v>0</v>
      </c>
      <c r="P529" s="66">
        <f t="shared" ref="P529:R529" si="1524">P530</f>
        <v>1000</v>
      </c>
      <c r="Q529" s="66">
        <f t="shared" si="1523"/>
        <v>0</v>
      </c>
      <c r="R529" s="66">
        <f t="shared" si="1524"/>
        <v>1000</v>
      </c>
    </row>
    <row r="530" spans="1:18" outlineLevel="7" x14ac:dyDescent="0.2">
      <c r="A530" s="63" t="s">
        <v>30</v>
      </c>
      <c r="B530" s="63" t="s">
        <v>14</v>
      </c>
      <c r="C530" s="80" t="s">
        <v>15</v>
      </c>
      <c r="D530" s="89">
        <v>5000</v>
      </c>
      <c r="E530" s="3"/>
      <c r="F530" s="3">
        <f>SUM(D530:E530)</f>
        <v>5000</v>
      </c>
      <c r="G530" s="3">
        <v>190</v>
      </c>
      <c r="H530" s="3">
        <f>SUM(F530:G530)</f>
        <v>5190</v>
      </c>
      <c r="I530" s="89">
        <v>1000</v>
      </c>
      <c r="J530" s="3"/>
      <c r="K530" s="3">
        <f>SUM(I530:J530)</f>
        <v>1000</v>
      </c>
      <c r="L530" s="3"/>
      <c r="M530" s="3">
        <f>SUM(K530:L530)</f>
        <v>1000</v>
      </c>
      <c r="N530" s="89">
        <v>1000</v>
      </c>
      <c r="O530" s="3"/>
      <c r="P530" s="3">
        <f>SUM(N530:O530)</f>
        <v>1000</v>
      </c>
      <c r="Q530" s="3"/>
      <c r="R530" s="3">
        <f>SUM(P530:Q530)</f>
        <v>1000</v>
      </c>
    </row>
    <row r="531" spans="1:18" hidden="1" outlineLevel="7" x14ac:dyDescent="0.2">
      <c r="A531" s="210" t="s">
        <v>549</v>
      </c>
      <c r="B531" s="210"/>
      <c r="C531" s="61" t="s">
        <v>455</v>
      </c>
      <c r="D531" s="66"/>
      <c r="E531" s="66"/>
      <c r="F531" s="66"/>
      <c r="G531" s="66"/>
      <c r="H531" s="66"/>
      <c r="I531" s="66">
        <f t="shared" ref="I531:M531" si="1525">I532</f>
        <v>12000</v>
      </c>
      <c r="J531" s="66">
        <f t="shared" si="1525"/>
        <v>0</v>
      </c>
      <c r="K531" s="66">
        <f t="shared" si="1525"/>
        <v>12000</v>
      </c>
      <c r="L531" s="66">
        <f t="shared" si="1525"/>
        <v>0</v>
      </c>
      <c r="M531" s="66">
        <f t="shared" si="1525"/>
        <v>12000</v>
      </c>
      <c r="N531" s="66"/>
      <c r="O531" s="66"/>
      <c r="P531" s="66"/>
      <c r="Q531" s="66"/>
      <c r="R531" s="66"/>
    </row>
    <row r="532" spans="1:18" hidden="1" outlineLevel="7" x14ac:dyDescent="0.2">
      <c r="A532" s="59" t="s">
        <v>549</v>
      </c>
      <c r="B532" s="59" t="s">
        <v>14</v>
      </c>
      <c r="C532" s="82" t="s">
        <v>15</v>
      </c>
      <c r="D532" s="3"/>
      <c r="E532" s="3"/>
      <c r="F532" s="3"/>
      <c r="G532" s="3"/>
      <c r="H532" s="3"/>
      <c r="I532" s="3">
        <v>12000</v>
      </c>
      <c r="J532" s="3"/>
      <c r="K532" s="3">
        <f>SUM(I532:J532)</f>
        <v>12000</v>
      </c>
      <c r="L532" s="3"/>
      <c r="M532" s="3">
        <f>SUM(K532:L532)</f>
        <v>12000</v>
      </c>
      <c r="N532" s="3"/>
      <c r="O532" s="3"/>
      <c r="P532" s="3"/>
      <c r="Q532" s="3"/>
      <c r="R532" s="3"/>
    </row>
    <row r="533" spans="1:18" ht="47.25" hidden="1" outlineLevel="7" x14ac:dyDescent="0.2">
      <c r="A533" s="62" t="s">
        <v>296</v>
      </c>
      <c r="B533" s="62"/>
      <c r="C533" s="2" t="s">
        <v>434</v>
      </c>
      <c r="D533" s="66"/>
      <c r="E533" s="66"/>
      <c r="F533" s="66"/>
      <c r="G533" s="66"/>
      <c r="H533" s="66"/>
      <c r="I533" s="66"/>
      <c r="J533" s="66"/>
      <c r="K533" s="66"/>
      <c r="L533" s="66"/>
      <c r="M533" s="66"/>
      <c r="N533" s="66">
        <f>N534</f>
        <v>25698.5</v>
      </c>
      <c r="O533" s="66">
        <f t="shared" ref="O533:R533" si="1526">O534</f>
        <v>-25698.5</v>
      </c>
      <c r="P533" s="66">
        <f t="shared" si="1526"/>
        <v>0</v>
      </c>
      <c r="Q533" s="66">
        <f t="shared" si="1526"/>
        <v>0</v>
      </c>
      <c r="R533" s="66">
        <f t="shared" si="1526"/>
        <v>0</v>
      </c>
    </row>
    <row r="534" spans="1:18" hidden="1" outlineLevel="7" x14ac:dyDescent="0.2">
      <c r="A534" s="63" t="s">
        <v>296</v>
      </c>
      <c r="B534" s="63" t="s">
        <v>14</v>
      </c>
      <c r="C534" s="80" t="s">
        <v>15</v>
      </c>
      <c r="D534" s="89"/>
      <c r="E534" s="3"/>
      <c r="F534" s="3">
        <f>SUM(D534:E534)</f>
        <v>0</v>
      </c>
      <c r="G534" s="3"/>
      <c r="H534" s="3">
        <f>SUM(F534:G534)</f>
        <v>0</v>
      </c>
      <c r="I534" s="3"/>
      <c r="J534" s="3"/>
      <c r="K534" s="3">
        <f>SUM(I534:J534)</f>
        <v>0</v>
      </c>
      <c r="L534" s="3"/>
      <c r="M534" s="3">
        <f>SUM(K534:L534)</f>
        <v>0</v>
      </c>
      <c r="N534" s="69">
        <f>50446-18800-17.8-225.1-1241.9+37.3-4500</f>
        <v>25698.5</v>
      </c>
      <c r="O534" s="3">
        <v>-25698.5</v>
      </c>
      <c r="P534" s="3">
        <f>SUM(N534:O534)</f>
        <v>0</v>
      </c>
      <c r="Q534" s="3"/>
      <c r="R534" s="3">
        <f>SUM(P534:Q534)</f>
        <v>0</v>
      </c>
    </row>
    <row r="535" spans="1:18" ht="18" hidden="1" customHeight="1" outlineLevel="5" collapsed="1" x14ac:dyDescent="0.2">
      <c r="A535" s="62" t="s">
        <v>297</v>
      </c>
      <c r="B535" s="62"/>
      <c r="C535" s="2" t="s">
        <v>298</v>
      </c>
      <c r="D535" s="66"/>
      <c r="E535" s="66"/>
      <c r="F535" s="66"/>
      <c r="G535" s="66"/>
      <c r="H535" s="66"/>
      <c r="I535" s="66">
        <f>I536</f>
        <v>50925</v>
      </c>
      <c r="J535" s="66">
        <f t="shared" ref="J535:M535" si="1527">J536</f>
        <v>610</v>
      </c>
      <c r="K535" s="66">
        <f t="shared" si="1527"/>
        <v>51535</v>
      </c>
      <c r="L535" s="66">
        <f t="shared" si="1527"/>
        <v>0</v>
      </c>
      <c r="M535" s="66">
        <f t="shared" si="1527"/>
        <v>51535</v>
      </c>
      <c r="N535" s="64">
        <f>N536</f>
        <v>103927.7</v>
      </c>
      <c r="O535" s="64">
        <f t="shared" ref="O535:R535" si="1528">O536</f>
        <v>24341.384050000001</v>
      </c>
      <c r="P535" s="64">
        <f t="shared" si="1528"/>
        <v>128269.08405</v>
      </c>
      <c r="Q535" s="64">
        <f t="shared" si="1528"/>
        <v>0</v>
      </c>
      <c r="R535" s="64">
        <f t="shared" si="1528"/>
        <v>128269.08405</v>
      </c>
    </row>
    <row r="536" spans="1:18" hidden="1" outlineLevel="7" x14ac:dyDescent="0.2">
      <c r="A536" s="63" t="s">
        <v>297</v>
      </c>
      <c r="B536" s="63" t="s">
        <v>14</v>
      </c>
      <c r="C536" s="80" t="s">
        <v>15</v>
      </c>
      <c r="D536" s="89"/>
      <c r="E536" s="3"/>
      <c r="F536" s="3"/>
      <c r="G536" s="3"/>
      <c r="H536" s="3"/>
      <c r="I536" s="3">
        <v>50925</v>
      </c>
      <c r="J536" s="3">
        <v>610</v>
      </c>
      <c r="K536" s="3">
        <f>SUM(I536:J536)</f>
        <v>51535</v>
      </c>
      <c r="L536" s="3"/>
      <c r="M536" s="3">
        <f>SUM(K536:L536)</f>
        <v>51535</v>
      </c>
      <c r="N536" s="3">
        <v>103927.7</v>
      </c>
      <c r="O536" s="3">
        <f>25698.5-1357.11595</f>
        <v>24341.384050000001</v>
      </c>
      <c r="P536" s="3">
        <f>SUM(N536:O536)</f>
        <v>128269.08405</v>
      </c>
      <c r="Q536" s="3"/>
      <c r="R536" s="3">
        <f>SUM(P536:Q536)</f>
        <v>128269.08405</v>
      </c>
    </row>
    <row r="537" spans="1:18" ht="36.75" hidden="1" customHeight="1" outlineLevel="5" x14ac:dyDescent="0.2">
      <c r="A537" s="210" t="s">
        <v>334</v>
      </c>
      <c r="B537" s="210"/>
      <c r="C537" s="61" t="s">
        <v>629</v>
      </c>
      <c r="D537" s="64">
        <f>D538</f>
        <v>48342.5</v>
      </c>
      <c r="E537" s="64">
        <f t="shared" ref="E537:G537" si="1529">E538</f>
        <v>-48247.71946</v>
      </c>
      <c r="F537" s="64">
        <f t="shared" ref="F537:H537" si="1530">F538</f>
        <v>94.780539999999746</v>
      </c>
      <c r="G537" s="64">
        <f t="shared" si="1529"/>
        <v>0</v>
      </c>
      <c r="H537" s="64">
        <f t="shared" si="1530"/>
        <v>94.780539999999746</v>
      </c>
      <c r="I537" s="64"/>
      <c r="J537" s="64">
        <f t="shared" ref="J537:L537" si="1531">J538</f>
        <v>0</v>
      </c>
      <c r="K537" s="64"/>
      <c r="L537" s="64">
        <f t="shared" si="1531"/>
        <v>0</v>
      </c>
      <c r="M537" s="64"/>
      <c r="N537" s="64"/>
      <c r="O537" s="64">
        <f t="shared" ref="O537:Q537" si="1532">O538</f>
        <v>0</v>
      </c>
      <c r="P537" s="64"/>
      <c r="Q537" s="64">
        <f t="shared" si="1532"/>
        <v>0</v>
      </c>
      <c r="R537" s="64"/>
    </row>
    <row r="538" spans="1:18" hidden="1" outlineLevel="7" x14ac:dyDescent="0.2">
      <c r="A538" s="59" t="s">
        <v>334</v>
      </c>
      <c r="B538" s="59" t="s">
        <v>14</v>
      </c>
      <c r="C538" s="82" t="s">
        <v>15</v>
      </c>
      <c r="D538" s="3">
        <v>48342.5</v>
      </c>
      <c r="E538" s="85">
        <f>-4256.875-3708.17622-1113.54904-21409.2025-7500-3250-7010+0.0833</f>
        <v>-48247.71946</v>
      </c>
      <c r="F538" s="106">
        <f>SUM(D538:E538)</f>
        <v>94.780539999999746</v>
      </c>
      <c r="G538" s="85"/>
      <c r="H538" s="106">
        <f>SUM(F538:G538)</f>
        <v>94.780539999999746</v>
      </c>
      <c r="I538" s="3"/>
      <c r="J538" s="3"/>
      <c r="K538" s="3"/>
      <c r="L538" s="3"/>
      <c r="M538" s="3"/>
      <c r="N538" s="3"/>
      <c r="O538" s="3"/>
      <c r="P538" s="3"/>
      <c r="Q538" s="3"/>
      <c r="R538" s="3"/>
    </row>
    <row r="539" spans="1:18" ht="34.5" hidden="1" customHeight="1" outlineLevel="5" x14ac:dyDescent="0.2">
      <c r="A539" s="210" t="s">
        <v>334</v>
      </c>
      <c r="B539" s="210"/>
      <c r="C539" s="61" t="s">
        <v>628</v>
      </c>
      <c r="D539" s="64">
        <f>D540</f>
        <v>145000</v>
      </c>
      <c r="E539" s="64">
        <f t="shared" ref="E539:G539" si="1533">E540</f>
        <v>-144733.40820999999</v>
      </c>
      <c r="F539" s="64">
        <f t="shared" ref="F539:H539" si="1534">F540</f>
        <v>266.59179000000586</v>
      </c>
      <c r="G539" s="64">
        <f t="shared" si="1533"/>
        <v>0</v>
      </c>
      <c r="H539" s="64">
        <f t="shared" si="1534"/>
        <v>266.59179000000586</v>
      </c>
      <c r="I539" s="64"/>
      <c r="J539" s="64">
        <f t="shared" ref="J539:L539" si="1535">J540</f>
        <v>0</v>
      </c>
      <c r="K539" s="64"/>
      <c r="L539" s="64">
        <f t="shared" si="1535"/>
        <v>0</v>
      </c>
      <c r="M539" s="64"/>
      <c r="N539" s="64"/>
      <c r="O539" s="64">
        <f t="shared" ref="O539:Q539" si="1536">O540</f>
        <v>0</v>
      </c>
      <c r="P539" s="64"/>
      <c r="Q539" s="64">
        <f t="shared" si="1536"/>
        <v>0</v>
      </c>
      <c r="R539" s="64"/>
    </row>
    <row r="540" spans="1:18" hidden="1" outlineLevel="7" x14ac:dyDescent="0.2">
      <c r="A540" s="59" t="s">
        <v>334</v>
      </c>
      <c r="B540" s="59" t="s">
        <v>14</v>
      </c>
      <c r="C540" s="82" t="s">
        <v>15</v>
      </c>
      <c r="D540" s="3">
        <v>145000</v>
      </c>
      <c r="E540" s="85">
        <f>-12770.62498-11124.52864-3340.64709-64227.6075-22500-9750-21020</f>
        <v>-144733.40820999999</v>
      </c>
      <c r="F540" s="106">
        <f>SUM(D540:E540)</f>
        <v>266.59179000000586</v>
      </c>
      <c r="G540" s="85"/>
      <c r="H540" s="106">
        <f>SUM(F540:G540)</f>
        <v>266.59179000000586</v>
      </c>
      <c r="I540" s="3"/>
      <c r="J540" s="3"/>
      <c r="K540" s="3"/>
      <c r="L540" s="3"/>
      <c r="M540" s="3"/>
      <c r="N540" s="3"/>
      <c r="O540" s="3"/>
      <c r="P540" s="3"/>
      <c r="Q540" s="3"/>
      <c r="R540" s="3"/>
    </row>
    <row r="541" spans="1:18" outlineLevel="7" x14ac:dyDescent="0.2">
      <c r="A541" s="77"/>
      <c r="B541" s="77"/>
      <c r="C541" s="99" t="s">
        <v>564</v>
      </c>
      <c r="D541" s="9">
        <f>D526+D513</f>
        <v>224681.7</v>
      </c>
      <c r="E541" s="9">
        <f t="shared" ref="E541:F541" si="1537">E526+E513</f>
        <v>-192981.12766999999</v>
      </c>
      <c r="F541" s="9">
        <f t="shared" si="1537"/>
        <v>31700.572330000003</v>
      </c>
      <c r="G541" s="9">
        <f t="shared" ref="G541:H541" si="1538">G526+G513</f>
        <v>190</v>
      </c>
      <c r="H541" s="9">
        <f t="shared" si="1538"/>
        <v>31890.572330000003</v>
      </c>
      <c r="I541" s="9">
        <f>I526+I513</f>
        <v>90264.2</v>
      </c>
      <c r="J541" s="9">
        <f t="shared" ref="J541:K541" si="1539">J526+J513</f>
        <v>610</v>
      </c>
      <c r="K541" s="9">
        <f t="shared" si="1539"/>
        <v>90874.2</v>
      </c>
      <c r="L541" s="9">
        <f t="shared" ref="L541:M541" si="1540">L526+L513</f>
        <v>0</v>
      </c>
      <c r="M541" s="9">
        <f t="shared" si="1540"/>
        <v>90874.2</v>
      </c>
      <c r="N541" s="9">
        <f>N526+N513</f>
        <v>156965.40000000002</v>
      </c>
      <c r="O541" s="9">
        <f t="shared" ref="O541:P541" si="1541">O526+O513</f>
        <v>-1357.1159499999994</v>
      </c>
      <c r="P541" s="9">
        <f t="shared" si="1541"/>
        <v>155608.28405000002</v>
      </c>
      <c r="Q541" s="9">
        <f t="shared" ref="Q541:R541" si="1542">Q526+Q513</f>
        <v>0</v>
      </c>
      <c r="R541" s="9">
        <f t="shared" si="1542"/>
        <v>155608.28405000002</v>
      </c>
    </row>
    <row r="542" spans="1:18" outlineLevel="5" x14ac:dyDescent="0.2">
      <c r="A542" s="221" t="s">
        <v>304</v>
      </c>
      <c r="B542" s="221"/>
      <c r="C542" s="221"/>
      <c r="D542" s="9">
        <f>D541+D511</f>
        <v>4342851.5000000009</v>
      </c>
      <c r="E542" s="9">
        <f t="shared" ref="E542:F542" si="1543">E541+E511</f>
        <v>0</v>
      </c>
      <c r="F542" s="9">
        <f t="shared" si="1543"/>
        <v>4342851.5</v>
      </c>
      <c r="G542" s="9">
        <f t="shared" ref="G542:H542" si="1544">G541+G511</f>
        <v>123535.31724999999</v>
      </c>
      <c r="H542" s="9">
        <f t="shared" si="1544"/>
        <v>4466386.8172500003</v>
      </c>
      <c r="I542" s="9">
        <f>I541+I511</f>
        <v>3902180.1000000006</v>
      </c>
      <c r="J542" s="9">
        <f t="shared" ref="J542:L542" si="1545">J541+J511</f>
        <v>-9.0949470177292824E-13</v>
      </c>
      <c r="K542" s="9">
        <f t="shared" ref="K542:M542" si="1546">K541+K511</f>
        <v>3902180.1000000006</v>
      </c>
      <c r="L542" s="9">
        <f t="shared" si="1545"/>
        <v>0</v>
      </c>
      <c r="M542" s="9">
        <f t="shared" si="1546"/>
        <v>3902180.1000000006</v>
      </c>
      <c r="N542" s="9">
        <f>N541+N511</f>
        <v>3959231.8000000003</v>
      </c>
      <c r="O542" s="9">
        <f t="shared" ref="O542:Q542" si="1547">O541+O511</f>
        <v>0</v>
      </c>
      <c r="P542" s="9">
        <f t="shared" ref="P542:R542" si="1548">P541+P511</f>
        <v>3959231.8</v>
      </c>
      <c r="Q542" s="9">
        <f t="shared" si="1547"/>
        <v>0</v>
      </c>
      <c r="R542" s="9">
        <f t="shared" si="1548"/>
        <v>3959231.8</v>
      </c>
    </row>
    <row r="543" spans="1:18" outlineLevel="7" x14ac:dyDescent="0.2">
      <c r="D543" s="107"/>
      <c r="E543" s="107"/>
      <c r="F543" s="107"/>
      <c r="G543" s="107"/>
      <c r="H543" s="107"/>
      <c r="I543" s="107"/>
      <c r="J543" s="107"/>
      <c r="K543" s="107"/>
      <c r="L543" s="107"/>
      <c r="M543" s="107"/>
      <c r="N543" s="107"/>
    </row>
    <row r="544" spans="1:18" outlineLevel="5" x14ac:dyDescent="0.2">
      <c r="D544" s="107">
        <v>4340851.5000000009</v>
      </c>
      <c r="E544" s="107"/>
      <c r="F544" s="107"/>
      <c r="G544" s="107"/>
      <c r="H544" s="107"/>
      <c r="I544" s="107">
        <v>3902180.1000000006</v>
      </c>
      <c r="J544" s="107"/>
      <c r="K544" s="107"/>
      <c r="L544" s="107"/>
      <c r="M544" s="107"/>
      <c r="N544" s="107">
        <v>3959231.8</v>
      </c>
    </row>
    <row r="545" spans="4:14" outlineLevel="7" x14ac:dyDescent="0.2"/>
    <row r="546" spans="4:14" outlineLevel="5" x14ac:dyDescent="0.2">
      <c r="D546" s="107">
        <f>D542-D544</f>
        <v>2000</v>
      </c>
      <c r="E546" s="107"/>
      <c r="F546" s="107"/>
      <c r="G546" s="107"/>
      <c r="H546" s="107"/>
      <c r="I546" s="107">
        <f t="shared" ref="I546:N546" si="1549">I542-I544</f>
        <v>0</v>
      </c>
      <c r="J546" s="107"/>
      <c r="K546" s="107"/>
      <c r="L546" s="107"/>
      <c r="M546" s="107"/>
      <c r="N546" s="107">
        <f t="shared" si="1549"/>
        <v>0</v>
      </c>
    </row>
    <row r="547" spans="4:14" outlineLevel="7" x14ac:dyDescent="0.2"/>
    <row r="548" spans="4:14" outlineLevel="7" x14ac:dyDescent="0.2"/>
    <row r="549" spans="4:14" outlineLevel="5" x14ac:dyDescent="0.2"/>
    <row r="550" spans="4:14" outlineLevel="7" x14ac:dyDescent="0.2"/>
    <row r="551" spans="4:14" outlineLevel="7" x14ac:dyDescent="0.2"/>
    <row r="552" spans="4:14" outlineLevel="5" x14ac:dyDescent="0.2"/>
    <row r="553" spans="4:14" outlineLevel="7" x14ac:dyDescent="0.2"/>
    <row r="554" spans="4:14" outlineLevel="7" x14ac:dyDescent="0.2"/>
    <row r="555" spans="4:14" outlineLevel="7" x14ac:dyDescent="0.2"/>
    <row r="556" spans="4:14" outlineLevel="5" x14ac:dyDescent="0.2"/>
    <row r="557" spans="4:14" outlineLevel="7" x14ac:dyDescent="0.2"/>
    <row r="558" spans="4:14" outlineLevel="5" x14ac:dyDescent="0.2"/>
    <row r="559" spans="4:14" outlineLevel="7" x14ac:dyDescent="0.2"/>
    <row r="560" spans="4:14" outlineLevel="4" x14ac:dyDescent="0.2"/>
    <row r="561" outlineLevel="5" x14ac:dyDescent="0.2"/>
    <row r="562" outlineLevel="7" x14ac:dyDescent="0.2"/>
    <row r="563" outlineLevel="7" x14ac:dyDescent="0.2"/>
    <row r="564" outlineLevel="7" x14ac:dyDescent="0.2"/>
    <row r="565" outlineLevel="5" x14ac:dyDescent="0.2"/>
    <row r="566" outlineLevel="7" x14ac:dyDescent="0.2"/>
    <row r="567" outlineLevel="4" x14ac:dyDescent="0.2"/>
    <row r="568" outlineLevel="5" x14ac:dyDescent="0.2"/>
    <row r="569" outlineLevel="7" x14ac:dyDescent="0.2"/>
    <row r="570" outlineLevel="7" x14ac:dyDescent="0.2"/>
    <row r="571" outlineLevel="7" x14ac:dyDescent="0.2"/>
    <row r="572" outlineLevel="5" x14ac:dyDescent="0.2"/>
    <row r="573" outlineLevel="7" x14ac:dyDescent="0.2"/>
    <row r="574" outlineLevel="5" x14ac:dyDescent="0.2"/>
    <row r="575" outlineLevel="7" x14ac:dyDescent="0.2"/>
    <row r="576" outlineLevel="5" x14ac:dyDescent="0.2"/>
    <row r="577" outlineLevel="7" x14ac:dyDescent="0.2"/>
    <row r="578" outlineLevel="5" x14ac:dyDescent="0.2"/>
    <row r="579" outlineLevel="7" x14ac:dyDescent="0.2"/>
    <row r="580" outlineLevel="7" x14ac:dyDescent="0.2"/>
    <row r="581" outlineLevel="7" x14ac:dyDescent="0.2"/>
    <row r="582" outlineLevel="2" x14ac:dyDescent="0.2"/>
    <row r="583" outlineLevel="3" x14ac:dyDescent="0.2"/>
    <row r="584" outlineLevel="7" x14ac:dyDescent="0.2"/>
    <row r="585" ht="18" customHeight="1" outlineLevel="3" x14ac:dyDescent="0.2"/>
    <row r="586" outlineLevel="7" x14ac:dyDescent="0.2"/>
    <row r="587" outlineLevel="3" x14ac:dyDescent="0.2"/>
    <row r="588" outlineLevel="7" x14ac:dyDescent="0.2"/>
    <row r="589" outlineLevel="7" x14ac:dyDescent="0.2"/>
    <row r="590" outlineLevel="3" x14ac:dyDescent="0.2"/>
    <row r="591" outlineLevel="7" x14ac:dyDescent="0.2"/>
    <row r="592" outlineLevel="7" x14ac:dyDescent="0.2"/>
    <row r="593" outlineLevel="3" x14ac:dyDescent="0.2"/>
    <row r="594" outlineLevel="7" x14ac:dyDescent="0.2"/>
    <row r="595" outlineLevel="2" x14ac:dyDescent="0.2"/>
    <row r="596" outlineLevel="3" x14ac:dyDescent="0.2"/>
    <row r="597" outlineLevel="7" x14ac:dyDescent="0.2"/>
    <row r="598" outlineLevel="7" x14ac:dyDescent="0.2"/>
    <row r="599" outlineLevel="7" x14ac:dyDescent="0.2"/>
    <row r="600" outlineLevel="3" x14ac:dyDescent="0.2"/>
    <row r="601" outlineLevel="7" x14ac:dyDescent="0.2"/>
    <row r="602" outlineLevel="3" x14ac:dyDescent="0.2"/>
    <row r="603" outlineLevel="7" x14ac:dyDescent="0.2"/>
    <row r="604" ht="31.5" customHeight="1" outlineLevel="7" x14ac:dyDescent="0.2"/>
    <row r="605" ht="16.5" customHeight="1" outlineLevel="7" x14ac:dyDescent="0.2"/>
    <row r="606" ht="32.25" customHeight="1" outlineLevel="7" x14ac:dyDescent="0.2"/>
    <row r="607" ht="16.5" customHeight="1" outlineLevel="7" x14ac:dyDescent="0.2"/>
    <row r="608" ht="16.5" customHeight="1" outlineLevel="7" x14ac:dyDescent="0.2"/>
    <row r="609" ht="34.5" customHeight="1" outlineLevel="7" x14ac:dyDescent="0.2"/>
    <row r="610" ht="16.5" customHeight="1" outlineLevel="7" x14ac:dyDescent="0.2"/>
    <row r="611" ht="19.5" customHeight="1" outlineLevel="7" x14ac:dyDescent="0.2"/>
    <row r="612" ht="16.5" customHeight="1" outlineLevel="7" x14ac:dyDescent="0.2"/>
    <row r="614" ht="29.25" customHeight="1" x14ac:dyDescent="0.2"/>
  </sheetData>
  <autoFilter ref="A11:N542"/>
  <mergeCells count="4">
    <mergeCell ref="A8:N8"/>
    <mergeCell ref="A542:C542"/>
    <mergeCell ref="A6:R6"/>
    <mergeCell ref="A7:H7"/>
  </mergeCells>
  <pageMargins left="0.98425196850393704" right="0.39370078740157483" top="0.39370078740157483" bottom="0.39370078740157483" header="0.31496062992125984" footer="0.31496062992125984"/>
  <pageSetup paperSize="9" scale="6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/>
    <pageSetUpPr fitToPage="1"/>
  </sheetPr>
  <dimension ref="A1:X1027"/>
  <sheetViews>
    <sheetView showGridLines="0" zoomScale="80" zoomScaleNormal="80" workbookViewId="0">
      <pane ySplit="11" topLeftCell="A57" activePane="bottomLeft" state="frozen"/>
      <selection activeCell="A94" sqref="A94"/>
      <selection pane="bottomLeft" activeCell="K4" sqref="K4"/>
    </sheetView>
  </sheetViews>
  <sheetFormatPr defaultColWidth="9.140625" defaultRowHeight="12.75" outlineLevelRow="7" x14ac:dyDescent="0.2"/>
  <cols>
    <col min="1" max="1" width="15.85546875" style="108" customWidth="1"/>
    <col min="2" max="2" width="13.140625" style="108" customWidth="1"/>
    <col min="3" max="3" width="14.85546875" style="108" customWidth="1"/>
    <col min="4" max="4" width="10.28515625" style="108" customWidth="1"/>
    <col min="5" max="5" width="120.28515625" style="110" customWidth="1"/>
    <col min="6" max="10" width="17.85546875" style="67" hidden="1" customWidth="1"/>
    <col min="11" max="11" width="17.85546875" style="67" customWidth="1"/>
    <col min="12" max="16" width="18.140625" style="67" hidden="1" customWidth="1"/>
    <col min="17" max="17" width="17.28515625" style="67" hidden="1" customWidth="1"/>
    <col min="18" max="18" width="19" style="67" hidden="1" customWidth="1"/>
    <col min="19" max="19" width="17.140625" style="67" hidden="1" customWidth="1"/>
    <col min="20" max="20" width="19" style="67" hidden="1" customWidth="1"/>
    <col min="21" max="21" width="17.140625" style="67" hidden="1" customWidth="1"/>
    <col min="22" max="22" width="0" style="67" hidden="1" customWidth="1"/>
    <col min="23" max="23" width="16.7109375" style="67" customWidth="1"/>
    <col min="24" max="16384" width="9.140625" style="67"/>
  </cols>
  <sheetData>
    <row r="1" spans="1:21" ht="15.75" x14ac:dyDescent="0.2">
      <c r="C1" s="109"/>
      <c r="F1" s="6"/>
      <c r="G1" s="6"/>
      <c r="H1" s="6"/>
      <c r="I1" s="6"/>
      <c r="J1" s="177"/>
      <c r="K1" s="6" t="s">
        <v>594</v>
      </c>
      <c r="N1" s="6"/>
      <c r="P1" s="6"/>
      <c r="T1" s="6" t="s">
        <v>594</v>
      </c>
    </row>
    <row r="2" spans="1:21" ht="15.75" x14ac:dyDescent="0.2">
      <c r="F2" s="58"/>
      <c r="G2" s="58"/>
      <c r="H2" s="58"/>
      <c r="I2" s="58"/>
      <c r="J2" s="178"/>
      <c r="K2" s="58" t="s">
        <v>593</v>
      </c>
      <c r="N2" s="58"/>
      <c r="P2" s="58"/>
      <c r="T2" s="58" t="s">
        <v>726</v>
      </c>
    </row>
    <row r="3" spans="1:21" ht="15.75" x14ac:dyDescent="0.2">
      <c r="F3" s="1"/>
      <c r="G3" s="1"/>
      <c r="H3" s="1"/>
      <c r="I3" s="1"/>
      <c r="J3" s="1"/>
      <c r="K3" s="58" t="s">
        <v>748</v>
      </c>
      <c r="N3" s="1"/>
      <c r="P3" s="1"/>
      <c r="T3" s="1"/>
    </row>
    <row r="4" spans="1:21" s="112" customFormat="1" ht="15.75" x14ac:dyDescent="0.2">
      <c r="A4" s="109"/>
      <c r="B4" s="109"/>
      <c r="C4" s="109"/>
      <c r="D4" s="109"/>
      <c r="E4" s="111"/>
      <c r="F4" s="1"/>
      <c r="G4" s="1"/>
      <c r="H4" s="1"/>
      <c r="I4" s="1"/>
      <c r="J4" s="1"/>
      <c r="K4" s="58" t="s">
        <v>816</v>
      </c>
      <c r="N4" s="1"/>
      <c r="P4" s="1"/>
      <c r="T4" s="1"/>
    </row>
    <row r="5" spans="1:21" s="112" customFormat="1" ht="15.75" x14ac:dyDescent="0.2">
      <c r="A5" s="109"/>
      <c r="B5" s="109"/>
      <c r="C5" s="109"/>
      <c r="D5" s="109"/>
      <c r="E5" s="111"/>
      <c r="F5" s="1"/>
      <c r="G5" s="1"/>
      <c r="H5" s="1"/>
      <c r="I5" s="1"/>
      <c r="J5" s="1"/>
      <c r="K5" s="1"/>
    </row>
    <row r="6" spans="1:21" s="112" customFormat="1" ht="15.75" customHeight="1" x14ac:dyDescent="0.2">
      <c r="A6" s="224" t="s">
        <v>476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</row>
    <row r="7" spans="1:21" s="112" customFormat="1" ht="19.5" customHeight="1" x14ac:dyDescent="0.2">
      <c r="A7" s="222" t="s">
        <v>762</v>
      </c>
      <c r="B7" s="222"/>
      <c r="C7" s="222"/>
      <c r="D7" s="222"/>
      <c r="E7" s="222"/>
      <c r="F7" s="222"/>
      <c r="G7" s="222"/>
      <c r="H7" s="222"/>
      <c r="I7" s="224"/>
      <c r="J7" s="224"/>
      <c r="K7" s="224"/>
    </row>
    <row r="8" spans="1:21" s="112" customFormat="1" ht="15.75" x14ac:dyDescent="0.2">
      <c r="A8" s="230"/>
      <c r="B8" s="230"/>
      <c r="C8" s="230"/>
      <c r="D8" s="230"/>
      <c r="E8" s="111"/>
      <c r="K8" s="1" t="s">
        <v>552</v>
      </c>
      <c r="L8" s="113"/>
      <c r="M8" s="113"/>
      <c r="N8" s="113"/>
      <c r="O8" s="113"/>
      <c r="P8" s="113"/>
      <c r="Q8" s="1"/>
      <c r="S8" s="1"/>
      <c r="U8" s="1" t="s">
        <v>552</v>
      </c>
    </row>
    <row r="9" spans="1:21" s="112" customFormat="1" ht="31.5" customHeight="1" x14ac:dyDescent="0.2">
      <c r="A9" s="231" t="s">
        <v>336</v>
      </c>
      <c r="B9" s="232" t="s">
        <v>337</v>
      </c>
      <c r="C9" s="232"/>
      <c r="D9" s="232"/>
      <c r="E9" s="233" t="s">
        <v>299</v>
      </c>
      <c r="F9" s="227" t="s">
        <v>623</v>
      </c>
      <c r="G9" s="227" t="s">
        <v>609</v>
      </c>
      <c r="H9" s="227" t="s">
        <v>610</v>
      </c>
      <c r="I9" s="227" t="s">
        <v>728</v>
      </c>
      <c r="J9" s="225" t="s">
        <v>780</v>
      </c>
      <c r="K9" s="227" t="s">
        <v>610</v>
      </c>
      <c r="L9" s="227" t="s">
        <v>624</v>
      </c>
      <c r="M9" s="227" t="s">
        <v>609</v>
      </c>
      <c r="N9" s="227" t="s">
        <v>612</v>
      </c>
      <c r="O9" s="227" t="s">
        <v>609</v>
      </c>
      <c r="P9" s="227" t="s">
        <v>612</v>
      </c>
      <c r="Q9" s="227" t="s">
        <v>625</v>
      </c>
      <c r="R9" s="223" t="s">
        <v>609</v>
      </c>
      <c r="S9" s="223" t="s">
        <v>614</v>
      </c>
      <c r="T9" s="223" t="s">
        <v>609</v>
      </c>
      <c r="U9" s="223" t="s">
        <v>614</v>
      </c>
    </row>
    <row r="10" spans="1:21" s="68" customFormat="1" ht="47.25" customHeight="1" x14ac:dyDescent="0.2">
      <c r="A10" s="231"/>
      <c r="B10" s="211" t="s">
        <v>338</v>
      </c>
      <c r="C10" s="114" t="s">
        <v>327</v>
      </c>
      <c r="D10" s="114" t="s">
        <v>328</v>
      </c>
      <c r="E10" s="233"/>
      <c r="F10" s="228"/>
      <c r="G10" s="228"/>
      <c r="H10" s="228"/>
      <c r="I10" s="228"/>
      <c r="J10" s="226"/>
      <c r="K10" s="228"/>
      <c r="L10" s="228"/>
      <c r="M10" s="228"/>
      <c r="N10" s="228"/>
      <c r="O10" s="228"/>
      <c r="P10" s="228"/>
      <c r="Q10" s="228"/>
      <c r="R10" s="223"/>
      <c r="S10" s="223"/>
      <c r="T10" s="223"/>
      <c r="U10" s="223"/>
    </row>
    <row r="11" spans="1:21" s="68" customFormat="1" ht="14.25" x14ac:dyDescent="0.2">
      <c r="A11" s="115" t="s">
        <v>300</v>
      </c>
      <c r="B11" s="115" t="s">
        <v>301</v>
      </c>
      <c r="C11" s="115" t="s">
        <v>339</v>
      </c>
      <c r="D11" s="115" t="s">
        <v>302</v>
      </c>
      <c r="E11" s="212">
        <v>5</v>
      </c>
      <c r="F11" s="115" t="s">
        <v>303</v>
      </c>
      <c r="G11" s="115" t="s">
        <v>468</v>
      </c>
      <c r="H11" s="115" t="s">
        <v>303</v>
      </c>
      <c r="I11" s="115" t="s">
        <v>468</v>
      </c>
      <c r="J11" s="115" t="s">
        <v>469</v>
      </c>
      <c r="K11" s="115" t="s">
        <v>303</v>
      </c>
      <c r="L11" s="115" t="s">
        <v>615</v>
      </c>
      <c r="M11" s="115" t="s">
        <v>616</v>
      </c>
      <c r="N11" s="115" t="s">
        <v>616</v>
      </c>
      <c r="O11" s="115" t="s">
        <v>727</v>
      </c>
      <c r="P11" s="115" t="s">
        <v>617</v>
      </c>
      <c r="Q11" s="115" t="s">
        <v>617</v>
      </c>
      <c r="R11" s="212">
        <v>13</v>
      </c>
      <c r="S11" s="212">
        <v>13</v>
      </c>
      <c r="T11" s="212">
        <v>14</v>
      </c>
      <c r="U11" s="212">
        <v>15</v>
      </c>
    </row>
    <row r="12" spans="1:21" s="68" customFormat="1" ht="14.25" hidden="1" x14ac:dyDescent="0.2">
      <c r="A12" s="115"/>
      <c r="B12" s="115"/>
      <c r="C12" s="115"/>
      <c r="D12" s="115"/>
      <c r="E12" s="212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</row>
    <row r="13" spans="1:21" ht="15.75" hidden="1" x14ac:dyDescent="0.2">
      <c r="A13" s="210" t="s">
        <v>340</v>
      </c>
      <c r="B13" s="210"/>
      <c r="C13" s="210"/>
      <c r="D13" s="210"/>
      <c r="E13" s="61" t="s">
        <v>677</v>
      </c>
      <c r="F13" s="64">
        <f t="shared" ref="F13:I13" si="0">F14+F28</f>
        <v>10326.299999999999</v>
      </c>
      <c r="G13" s="64">
        <f t="shared" si="0"/>
        <v>0</v>
      </c>
      <c r="H13" s="64">
        <f t="shared" si="0"/>
        <v>10326.299999999999</v>
      </c>
      <c r="I13" s="64">
        <f t="shared" si="0"/>
        <v>0</v>
      </c>
      <c r="J13" s="64">
        <f t="shared" ref="J13:K13" si="1">J14+J28</f>
        <v>0</v>
      </c>
      <c r="K13" s="64">
        <f t="shared" si="1"/>
        <v>10326.299999999999</v>
      </c>
      <c r="L13" s="64">
        <f t="shared" ref="L13:S13" si="2">L14+L28</f>
        <v>10326.299999999999</v>
      </c>
      <c r="M13" s="64">
        <f t="shared" si="2"/>
        <v>0</v>
      </c>
      <c r="N13" s="64">
        <f t="shared" si="2"/>
        <v>10326.299999999999</v>
      </c>
      <c r="O13" s="64">
        <f t="shared" ref="O13:P13" si="3">O14+O28</f>
        <v>0</v>
      </c>
      <c r="P13" s="64">
        <f t="shared" si="3"/>
        <v>10326.299999999999</v>
      </c>
      <c r="Q13" s="64">
        <f t="shared" si="2"/>
        <v>10326.299999999999</v>
      </c>
      <c r="R13" s="64">
        <f t="shared" si="2"/>
        <v>0</v>
      </c>
      <c r="S13" s="64">
        <f t="shared" si="2"/>
        <v>10326.299999999999</v>
      </c>
      <c r="T13" s="64">
        <f t="shared" ref="T13:U13" si="4">T14+T28</f>
        <v>0</v>
      </c>
      <c r="U13" s="64">
        <f t="shared" si="4"/>
        <v>10326.299999999999</v>
      </c>
    </row>
    <row r="14" spans="1:21" ht="15.75" hidden="1" x14ac:dyDescent="0.2">
      <c r="A14" s="210" t="s">
        <v>340</v>
      </c>
      <c r="B14" s="210" t="s">
        <v>341</v>
      </c>
      <c r="C14" s="210"/>
      <c r="D14" s="210"/>
      <c r="E14" s="60" t="s">
        <v>342</v>
      </c>
      <c r="F14" s="64">
        <f t="shared" ref="F14:I14" si="5">F15+F24</f>
        <v>10256.299999999999</v>
      </c>
      <c r="G14" s="64">
        <f t="shared" si="5"/>
        <v>0</v>
      </c>
      <c r="H14" s="64">
        <f t="shared" si="5"/>
        <v>10256.299999999999</v>
      </c>
      <c r="I14" s="64">
        <f t="shared" si="5"/>
        <v>0</v>
      </c>
      <c r="J14" s="64">
        <f t="shared" ref="J14:K14" si="6">J15+J24</f>
        <v>0</v>
      </c>
      <c r="K14" s="64">
        <f t="shared" si="6"/>
        <v>10256.299999999999</v>
      </c>
      <c r="L14" s="64">
        <f t="shared" ref="L14:S14" si="7">L15+L24</f>
        <v>10256.299999999999</v>
      </c>
      <c r="M14" s="64">
        <f t="shared" si="7"/>
        <v>0</v>
      </c>
      <c r="N14" s="64">
        <f t="shared" si="7"/>
        <v>10256.299999999999</v>
      </c>
      <c r="O14" s="64">
        <f t="shared" ref="O14:P14" si="8">O15+O24</f>
        <v>0</v>
      </c>
      <c r="P14" s="64">
        <f t="shared" si="8"/>
        <v>10256.299999999999</v>
      </c>
      <c r="Q14" s="64">
        <f t="shared" si="7"/>
        <v>10256.299999999999</v>
      </c>
      <c r="R14" s="64">
        <f t="shared" si="7"/>
        <v>0</v>
      </c>
      <c r="S14" s="64">
        <f t="shared" si="7"/>
        <v>10256.299999999999</v>
      </c>
      <c r="T14" s="64">
        <f t="shared" ref="T14:U14" si="9">T15+T24</f>
        <v>0</v>
      </c>
      <c r="U14" s="64">
        <f t="shared" si="9"/>
        <v>10256.299999999999</v>
      </c>
    </row>
    <row r="15" spans="1:21" ht="31.5" hidden="1" outlineLevel="1" x14ac:dyDescent="0.2">
      <c r="A15" s="210" t="s">
        <v>340</v>
      </c>
      <c r="B15" s="210" t="s">
        <v>343</v>
      </c>
      <c r="C15" s="210"/>
      <c r="D15" s="210"/>
      <c r="E15" s="61" t="s">
        <v>344</v>
      </c>
      <c r="F15" s="64">
        <f t="shared" ref="F15:U15" si="10">F16</f>
        <v>10214.299999999999</v>
      </c>
      <c r="G15" s="64">
        <f t="shared" si="10"/>
        <v>0</v>
      </c>
      <c r="H15" s="64">
        <f t="shared" si="10"/>
        <v>10214.299999999999</v>
      </c>
      <c r="I15" s="64">
        <f t="shared" si="10"/>
        <v>0</v>
      </c>
      <c r="J15" s="64">
        <f t="shared" si="10"/>
        <v>0</v>
      </c>
      <c r="K15" s="64">
        <f t="shared" si="10"/>
        <v>10214.299999999999</v>
      </c>
      <c r="L15" s="64">
        <f t="shared" ref="L15:Q15" si="11">L16</f>
        <v>10214.299999999999</v>
      </c>
      <c r="M15" s="64">
        <f t="shared" si="10"/>
        <v>0</v>
      </c>
      <c r="N15" s="64">
        <f t="shared" si="10"/>
        <v>10214.299999999999</v>
      </c>
      <c r="O15" s="64">
        <f t="shared" si="10"/>
        <v>0</v>
      </c>
      <c r="P15" s="64">
        <f t="shared" si="10"/>
        <v>10214.299999999999</v>
      </c>
      <c r="Q15" s="64">
        <f t="shared" si="11"/>
        <v>10214.299999999999</v>
      </c>
      <c r="R15" s="64">
        <f t="shared" si="10"/>
        <v>0</v>
      </c>
      <c r="S15" s="64">
        <f t="shared" si="10"/>
        <v>10214.299999999999</v>
      </c>
      <c r="T15" s="64">
        <f t="shared" si="10"/>
        <v>0</v>
      </c>
      <c r="U15" s="64">
        <f t="shared" si="10"/>
        <v>10214.299999999999</v>
      </c>
    </row>
    <row r="16" spans="1:21" ht="15.75" hidden="1" outlineLevel="2" x14ac:dyDescent="0.2">
      <c r="A16" s="210" t="s">
        <v>340</v>
      </c>
      <c r="B16" s="210" t="s">
        <v>343</v>
      </c>
      <c r="C16" s="210" t="s">
        <v>0</v>
      </c>
      <c r="D16" s="210"/>
      <c r="E16" s="61" t="s">
        <v>1</v>
      </c>
      <c r="F16" s="64">
        <f t="shared" ref="F16:I16" si="12">F17+F19+F22</f>
        <v>10214.299999999999</v>
      </c>
      <c r="G16" s="64">
        <f t="shared" si="12"/>
        <v>0</v>
      </c>
      <c r="H16" s="64">
        <f t="shared" si="12"/>
        <v>10214.299999999999</v>
      </c>
      <c r="I16" s="64">
        <f t="shared" si="12"/>
        <v>0</v>
      </c>
      <c r="J16" s="64">
        <f t="shared" ref="J16:K16" si="13">J17+J19+J22</f>
        <v>0</v>
      </c>
      <c r="K16" s="64">
        <f t="shared" si="13"/>
        <v>10214.299999999999</v>
      </c>
      <c r="L16" s="64">
        <f t="shared" ref="L16:S16" si="14">L17+L19+L22</f>
        <v>10214.299999999999</v>
      </c>
      <c r="M16" s="64">
        <f t="shared" si="14"/>
        <v>0</v>
      </c>
      <c r="N16" s="64">
        <f t="shared" si="14"/>
        <v>10214.299999999999</v>
      </c>
      <c r="O16" s="64">
        <f t="shared" ref="O16:P16" si="15">O17+O19+O22</f>
        <v>0</v>
      </c>
      <c r="P16" s="64">
        <f t="shared" si="15"/>
        <v>10214.299999999999</v>
      </c>
      <c r="Q16" s="64">
        <f t="shared" si="14"/>
        <v>10214.299999999999</v>
      </c>
      <c r="R16" s="64">
        <f t="shared" si="14"/>
        <v>0</v>
      </c>
      <c r="S16" s="64">
        <f t="shared" si="14"/>
        <v>10214.299999999999</v>
      </c>
      <c r="T16" s="64">
        <f t="shared" ref="T16:U16" si="16">T17+T19+T22</f>
        <v>0</v>
      </c>
      <c r="U16" s="64">
        <f t="shared" si="16"/>
        <v>10214.299999999999</v>
      </c>
    </row>
    <row r="17" spans="1:21" ht="15.75" hidden="1" outlineLevel="3" x14ac:dyDescent="0.2">
      <c r="A17" s="210" t="s">
        <v>340</v>
      </c>
      <c r="B17" s="210" t="s">
        <v>343</v>
      </c>
      <c r="C17" s="210" t="s">
        <v>2</v>
      </c>
      <c r="D17" s="210"/>
      <c r="E17" s="61" t="s">
        <v>675</v>
      </c>
      <c r="F17" s="64">
        <f t="shared" ref="F17:U17" si="17">F18</f>
        <v>2669.3</v>
      </c>
      <c r="G17" s="64">
        <f t="shared" si="17"/>
        <v>0</v>
      </c>
      <c r="H17" s="64">
        <f t="shared" si="17"/>
        <v>2669.3</v>
      </c>
      <c r="I17" s="64">
        <f t="shared" si="17"/>
        <v>0</v>
      </c>
      <c r="J17" s="64">
        <f t="shared" si="17"/>
        <v>0</v>
      </c>
      <c r="K17" s="64">
        <f t="shared" si="17"/>
        <v>2669.3</v>
      </c>
      <c r="L17" s="64">
        <f t="shared" ref="L17:Q17" si="18">L18</f>
        <v>2669.3</v>
      </c>
      <c r="M17" s="64">
        <f t="shared" si="17"/>
        <v>0</v>
      </c>
      <c r="N17" s="64">
        <f t="shared" si="17"/>
        <v>2669.3</v>
      </c>
      <c r="O17" s="64">
        <f t="shared" si="17"/>
        <v>0</v>
      </c>
      <c r="P17" s="64">
        <f t="shared" si="17"/>
        <v>2669.3</v>
      </c>
      <c r="Q17" s="64">
        <f t="shared" si="18"/>
        <v>2669.3</v>
      </c>
      <c r="R17" s="64">
        <f t="shared" si="17"/>
        <v>0</v>
      </c>
      <c r="S17" s="64">
        <f t="shared" si="17"/>
        <v>2669.3</v>
      </c>
      <c r="T17" s="64">
        <f t="shared" si="17"/>
        <v>0</v>
      </c>
      <c r="U17" s="64">
        <f t="shared" si="17"/>
        <v>2669.3</v>
      </c>
    </row>
    <row r="18" spans="1:21" ht="31.5" hidden="1" outlineLevel="7" x14ac:dyDescent="0.2">
      <c r="A18" s="59" t="s">
        <v>340</v>
      </c>
      <c r="B18" s="59" t="s">
        <v>343</v>
      </c>
      <c r="C18" s="59" t="s">
        <v>2</v>
      </c>
      <c r="D18" s="59" t="s">
        <v>3</v>
      </c>
      <c r="E18" s="82" t="s">
        <v>4</v>
      </c>
      <c r="F18" s="3">
        <v>2669.3</v>
      </c>
      <c r="G18" s="3"/>
      <c r="H18" s="3">
        <f>SUM(F18:G18)</f>
        <v>2669.3</v>
      </c>
      <c r="I18" s="3"/>
      <c r="J18" s="3"/>
      <c r="K18" s="3">
        <f>SUM(H18:J18)</f>
        <v>2669.3</v>
      </c>
      <c r="L18" s="69">
        <v>2669.3</v>
      </c>
      <c r="M18" s="3"/>
      <c r="N18" s="3">
        <f>SUM(L18:M18)</f>
        <v>2669.3</v>
      </c>
      <c r="O18" s="3"/>
      <c r="P18" s="3">
        <f>SUM(N18:O18)</f>
        <v>2669.3</v>
      </c>
      <c r="Q18" s="69">
        <v>2669.3</v>
      </c>
      <c r="R18" s="3"/>
      <c r="S18" s="3">
        <f>SUM(Q18:R18)</f>
        <v>2669.3</v>
      </c>
      <c r="T18" s="3"/>
      <c r="U18" s="3">
        <f>SUM(S18:T18)</f>
        <v>2669.3</v>
      </c>
    </row>
    <row r="19" spans="1:21" ht="15.75" hidden="1" outlineLevel="3" x14ac:dyDescent="0.2">
      <c r="A19" s="210" t="s">
        <v>340</v>
      </c>
      <c r="B19" s="210" t="s">
        <v>343</v>
      </c>
      <c r="C19" s="210" t="s">
        <v>5</v>
      </c>
      <c r="D19" s="210"/>
      <c r="E19" s="61" t="s">
        <v>28</v>
      </c>
      <c r="F19" s="64">
        <f t="shared" ref="F19:I19" si="19">F20+F21</f>
        <v>7520</v>
      </c>
      <c r="G19" s="64">
        <f t="shared" si="19"/>
        <v>0</v>
      </c>
      <c r="H19" s="64">
        <f t="shared" si="19"/>
        <v>7520</v>
      </c>
      <c r="I19" s="64">
        <f t="shared" si="19"/>
        <v>0</v>
      </c>
      <c r="J19" s="64">
        <f t="shared" ref="J19:K19" si="20">J20+J21</f>
        <v>0</v>
      </c>
      <c r="K19" s="64">
        <f t="shared" si="20"/>
        <v>7520</v>
      </c>
      <c r="L19" s="64">
        <f t="shared" ref="L19:S19" si="21">L20+L21</f>
        <v>7520</v>
      </c>
      <c r="M19" s="64">
        <f t="shared" si="21"/>
        <v>0</v>
      </c>
      <c r="N19" s="64">
        <f t="shared" si="21"/>
        <v>7520</v>
      </c>
      <c r="O19" s="64">
        <f t="shared" ref="O19:P19" si="22">O20+O21</f>
        <v>0</v>
      </c>
      <c r="P19" s="64">
        <f t="shared" si="22"/>
        <v>7520</v>
      </c>
      <c r="Q19" s="64">
        <f t="shared" si="21"/>
        <v>7520</v>
      </c>
      <c r="R19" s="64">
        <f t="shared" si="21"/>
        <v>0</v>
      </c>
      <c r="S19" s="64">
        <f t="shared" si="21"/>
        <v>7520</v>
      </c>
      <c r="T19" s="64">
        <f t="shared" ref="T19:U19" si="23">T20+T21</f>
        <v>0</v>
      </c>
      <c r="U19" s="64">
        <f t="shared" si="23"/>
        <v>7520</v>
      </c>
    </row>
    <row r="20" spans="1:21" ht="31.5" hidden="1" outlineLevel="7" x14ac:dyDescent="0.2">
      <c r="A20" s="59" t="s">
        <v>340</v>
      </c>
      <c r="B20" s="59" t="s">
        <v>343</v>
      </c>
      <c r="C20" s="59" t="s">
        <v>5</v>
      </c>
      <c r="D20" s="59" t="s">
        <v>3</v>
      </c>
      <c r="E20" s="82" t="s">
        <v>4</v>
      </c>
      <c r="F20" s="3">
        <v>6845.6</v>
      </c>
      <c r="G20" s="3"/>
      <c r="H20" s="3">
        <f t="shared" ref="H20:H21" si="24">SUM(F20:G20)</f>
        <v>6845.6</v>
      </c>
      <c r="I20" s="3"/>
      <c r="J20" s="3"/>
      <c r="K20" s="3">
        <f t="shared" ref="K20:K21" si="25">SUM(H20:J20)</f>
        <v>6845.6</v>
      </c>
      <c r="L20" s="69">
        <v>6845.6</v>
      </c>
      <c r="M20" s="3"/>
      <c r="N20" s="3">
        <f t="shared" ref="N20:N21" si="26">SUM(L20:M20)</f>
        <v>6845.6</v>
      </c>
      <c r="O20" s="3"/>
      <c r="P20" s="3">
        <f t="shared" ref="P20:P21" si="27">SUM(N20:O20)</f>
        <v>6845.6</v>
      </c>
      <c r="Q20" s="69">
        <v>6845.6</v>
      </c>
      <c r="R20" s="3"/>
      <c r="S20" s="3">
        <f t="shared" ref="S20:S21" si="28">SUM(Q20:R20)</f>
        <v>6845.6</v>
      </c>
      <c r="T20" s="3"/>
      <c r="U20" s="3">
        <f t="shared" ref="U20:U21" si="29">SUM(S20:T20)</f>
        <v>6845.6</v>
      </c>
    </row>
    <row r="21" spans="1:21" ht="15.75" hidden="1" outlineLevel="7" x14ac:dyDescent="0.2">
      <c r="A21" s="59" t="s">
        <v>340</v>
      </c>
      <c r="B21" s="59" t="s">
        <v>343</v>
      </c>
      <c r="C21" s="59" t="s">
        <v>5</v>
      </c>
      <c r="D21" s="59" t="s">
        <v>6</v>
      </c>
      <c r="E21" s="82" t="s">
        <v>7</v>
      </c>
      <c r="F21" s="3">
        <v>674.4</v>
      </c>
      <c r="G21" s="3"/>
      <c r="H21" s="3">
        <f t="shared" si="24"/>
        <v>674.4</v>
      </c>
      <c r="I21" s="3"/>
      <c r="J21" s="3"/>
      <c r="K21" s="3">
        <f t="shared" si="25"/>
        <v>674.4</v>
      </c>
      <c r="L21" s="69">
        <v>674.4</v>
      </c>
      <c r="M21" s="3"/>
      <c r="N21" s="3">
        <f t="shared" si="26"/>
        <v>674.4</v>
      </c>
      <c r="O21" s="3"/>
      <c r="P21" s="3">
        <f t="shared" si="27"/>
        <v>674.4</v>
      </c>
      <c r="Q21" s="69">
        <v>674.4</v>
      </c>
      <c r="R21" s="3"/>
      <c r="S21" s="3">
        <f t="shared" si="28"/>
        <v>674.4</v>
      </c>
      <c r="T21" s="3"/>
      <c r="U21" s="3">
        <f t="shared" si="29"/>
        <v>674.4</v>
      </c>
    </row>
    <row r="22" spans="1:21" ht="15.75" hidden="1" outlineLevel="3" x14ac:dyDescent="0.2">
      <c r="A22" s="210" t="s">
        <v>340</v>
      </c>
      <c r="B22" s="210" t="s">
        <v>343</v>
      </c>
      <c r="C22" s="210" t="s">
        <v>8</v>
      </c>
      <c r="D22" s="210"/>
      <c r="E22" s="61" t="s">
        <v>9</v>
      </c>
      <c r="F22" s="64">
        <f t="shared" ref="F22:U22" si="30">F23</f>
        <v>25</v>
      </c>
      <c r="G22" s="64">
        <f t="shared" si="30"/>
        <v>0</v>
      </c>
      <c r="H22" s="64">
        <f t="shared" si="30"/>
        <v>25</v>
      </c>
      <c r="I22" s="64">
        <f t="shared" si="30"/>
        <v>0</v>
      </c>
      <c r="J22" s="64">
        <f t="shared" si="30"/>
        <v>0</v>
      </c>
      <c r="K22" s="64">
        <f t="shared" si="30"/>
        <v>25</v>
      </c>
      <c r="L22" s="64">
        <f t="shared" ref="L22:Q22" si="31">L23</f>
        <v>25</v>
      </c>
      <c r="M22" s="64">
        <f t="shared" si="30"/>
        <v>0</v>
      </c>
      <c r="N22" s="64">
        <f t="shared" si="30"/>
        <v>25</v>
      </c>
      <c r="O22" s="64">
        <f t="shared" si="30"/>
        <v>0</v>
      </c>
      <c r="P22" s="64">
        <f t="shared" si="30"/>
        <v>25</v>
      </c>
      <c r="Q22" s="64">
        <f t="shared" si="31"/>
        <v>25</v>
      </c>
      <c r="R22" s="64">
        <f t="shared" si="30"/>
        <v>0</v>
      </c>
      <c r="S22" s="64">
        <f t="shared" si="30"/>
        <v>25</v>
      </c>
      <c r="T22" s="64">
        <f t="shared" si="30"/>
        <v>0</v>
      </c>
      <c r="U22" s="64">
        <f t="shared" si="30"/>
        <v>25</v>
      </c>
    </row>
    <row r="23" spans="1:21" ht="15.75" hidden="1" outlineLevel="7" x14ac:dyDescent="0.2">
      <c r="A23" s="59" t="s">
        <v>340</v>
      </c>
      <c r="B23" s="59" t="s">
        <v>343</v>
      </c>
      <c r="C23" s="59" t="s">
        <v>8</v>
      </c>
      <c r="D23" s="59" t="s">
        <v>6</v>
      </c>
      <c r="E23" s="82" t="s">
        <v>7</v>
      </c>
      <c r="F23" s="3">
        <v>25</v>
      </c>
      <c r="G23" s="3"/>
      <c r="H23" s="3">
        <f>SUM(F23:G23)</f>
        <v>25</v>
      </c>
      <c r="I23" s="3"/>
      <c r="J23" s="3"/>
      <c r="K23" s="3">
        <f>SUM(H23:J23)</f>
        <v>25</v>
      </c>
      <c r="L23" s="69">
        <v>25</v>
      </c>
      <c r="M23" s="3"/>
      <c r="N23" s="3">
        <f>SUM(L23:M23)</f>
        <v>25</v>
      </c>
      <c r="O23" s="3"/>
      <c r="P23" s="3">
        <f>SUM(N23:O23)</f>
        <v>25</v>
      </c>
      <c r="Q23" s="69">
        <v>25</v>
      </c>
      <c r="R23" s="3"/>
      <c r="S23" s="3">
        <f>SUM(Q23:R23)</f>
        <v>25</v>
      </c>
      <c r="T23" s="3"/>
      <c r="U23" s="3">
        <f>SUM(S23:T23)</f>
        <v>25</v>
      </c>
    </row>
    <row r="24" spans="1:21" ht="15.75" hidden="1" outlineLevel="1" x14ac:dyDescent="0.2">
      <c r="A24" s="210" t="s">
        <v>340</v>
      </c>
      <c r="B24" s="210" t="s">
        <v>345</v>
      </c>
      <c r="C24" s="210"/>
      <c r="D24" s="210"/>
      <c r="E24" s="61" t="s">
        <v>346</v>
      </c>
      <c r="F24" s="64">
        <f t="shared" ref="F24:U26" si="32">F25</f>
        <v>42</v>
      </c>
      <c r="G24" s="64">
        <f t="shared" si="32"/>
        <v>0</v>
      </c>
      <c r="H24" s="64">
        <f t="shared" si="32"/>
        <v>42</v>
      </c>
      <c r="I24" s="64">
        <f t="shared" si="32"/>
        <v>0</v>
      </c>
      <c r="J24" s="64">
        <f t="shared" si="32"/>
        <v>0</v>
      </c>
      <c r="K24" s="64">
        <f t="shared" si="32"/>
        <v>42</v>
      </c>
      <c r="L24" s="64">
        <f t="shared" ref="L24:Q26" si="33">L25</f>
        <v>42</v>
      </c>
      <c r="M24" s="64">
        <f t="shared" si="32"/>
        <v>0</v>
      </c>
      <c r="N24" s="64">
        <f t="shared" si="32"/>
        <v>42</v>
      </c>
      <c r="O24" s="64">
        <f t="shared" si="32"/>
        <v>0</v>
      </c>
      <c r="P24" s="64">
        <f t="shared" si="32"/>
        <v>42</v>
      </c>
      <c r="Q24" s="64">
        <f t="shared" si="33"/>
        <v>42</v>
      </c>
      <c r="R24" s="64">
        <f t="shared" si="32"/>
        <v>0</v>
      </c>
      <c r="S24" s="64">
        <f t="shared" si="32"/>
        <v>42</v>
      </c>
      <c r="T24" s="64">
        <f t="shared" si="32"/>
        <v>0</v>
      </c>
      <c r="U24" s="64">
        <f t="shared" si="32"/>
        <v>42</v>
      </c>
    </row>
    <row r="25" spans="1:21" ht="31.5" hidden="1" outlineLevel="2" x14ac:dyDescent="0.2">
      <c r="A25" s="210" t="s">
        <v>340</v>
      </c>
      <c r="B25" s="210" t="s">
        <v>345</v>
      </c>
      <c r="C25" s="210" t="s">
        <v>10</v>
      </c>
      <c r="D25" s="210"/>
      <c r="E25" s="61" t="s">
        <v>11</v>
      </c>
      <c r="F25" s="64">
        <f t="shared" si="32"/>
        <v>42</v>
      </c>
      <c r="G25" s="64">
        <f t="shared" si="32"/>
        <v>0</v>
      </c>
      <c r="H25" s="64">
        <f t="shared" si="32"/>
        <v>42</v>
      </c>
      <c r="I25" s="64">
        <f t="shared" si="32"/>
        <v>0</v>
      </c>
      <c r="J25" s="64">
        <f t="shared" si="32"/>
        <v>0</v>
      </c>
      <c r="K25" s="64">
        <f t="shared" si="32"/>
        <v>42</v>
      </c>
      <c r="L25" s="64">
        <f t="shared" si="33"/>
        <v>42</v>
      </c>
      <c r="M25" s="64">
        <f t="shared" si="32"/>
        <v>0</v>
      </c>
      <c r="N25" s="64">
        <f t="shared" si="32"/>
        <v>42</v>
      </c>
      <c r="O25" s="64">
        <f t="shared" si="32"/>
        <v>0</v>
      </c>
      <c r="P25" s="64">
        <f t="shared" si="32"/>
        <v>42</v>
      </c>
      <c r="Q25" s="64">
        <f t="shared" si="33"/>
        <v>42</v>
      </c>
      <c r="R25" s="64">
        <f t="shared" si="32"/>
        <v>0</v>
      </c>
      <c r="S25" s="64">
        <f t="shared" si="32"/>
        <v>42</v>
      </c>
      <c r="T25" s="64">
        <f t="shared" si="32"/>
        <v>0</v>
      </c>
      <c r="U25" s="64">
        <f t="shared" si="32"/>
        <v>42</v>
      </c>
    </row>
    <row r="26" spans="1:21" ht="31.5" hidden="1" outlineLevel="3" x14ac:dyDescent="0.2">
      <c r="A26" s="210" t="s">
        <v>340</v>
      </c>
      <c r="B26" s="210" t="s">
        <v>345</v>
      </c>
      <c r="C26" s="210" t="s">
        <v>12</v>
      </c>
      <c r="D26" s="210"/>
      <c r="E26" s="61" t="s">
        <v>13</v>
      </c>
      <c r="F26" s="64">
        <f t="shared" si="32"/>
        <v>42</v>
      </c>
      <c r="G26" s="64">
        <f t="shared" si="32"/>
        <v>0</v>
      </c>
      <c r="H26" s="64">
        <f t="shared" si="32"/>
        <v>42</v>
      </c>
      <c r="I26" s="64">
        <f t="shared" si="32"/>
        <v>0</v>
      </c>
      <c r="J26" s="64">
        <f t="shared" si="32"/>
        <v>0</v>
      </c>
      <c r="K26" s="64">
        <f t="shared" si="32"/>
        <v>42</v>
      </c>
      <c r="L26" s="64">
        <f t="shared" si="33"/>
        <v>42</v>
      </c>
      <c r="M26" s="64">
        <f t="shared" si="32"/>
        <v>0</v>
      </c>
      <c r="N26" s="64">
        <f t="shared" si="32"/>
        <v>42</v>
      </c>
      <c r="O26" s="64">
        <f t="shared" si="32"/>
        <v>0</v>
      </c>
      <c r="P26" s="64">
        <f t="shared" si="32"/>
        <v>42</v>
      </c>
      <c r="Q26" s="64">
        <f t="shared" si="33"/>
        <v>42</v>
      </c>
      <c r="R26" s="64">
        <f t="shared" si="32"/>
        <v>0</v>
      </c>
      <c r="S26" s="64">
        <f t="shared" si="32"/>
        <v>42</v>
      </c>
      <c r="T26" s="64">
        <f t="shared" si="32"/>
        <v>0</v>
      </c>
      <c r="U26" s="64">
        <f t="shared" si="32"/>
        <v>42</v>
      </c>
    </row>
    <row r="27" spans="1:21" ht="15.75" hidden="1" outlineLevel="7" x14ac:dyDescent="0.2">
      <c r="A27" s="59" t="s">
        <v>340</v>
      </c>
      <c r="B27" s="59" t="s">
        <v>345</v>
      </c>
      <c r="C27" s="59" t="s">
        <v>12</v>
      </c>
      <c r="D27" s="59" t="s">
        <v>6</v>
      </c>
      <c r="E27" s="82" t="s">
        <v>7</v>
      </c>
      <c r="F27" s="3">
        <v>42</v>
      </c>
      <c r="G27" s="3"/>
      <c r="H27" s="3">
        <f>SUM(F27:G27)</f>
        <v>42</v>
      </c>
      <c r="I27" s="3"/>
      <c r="J27" s="3"/>
      <c r="K27" s="3">
        <f>SUM(H27:J27)</f>
        <v>42</v>
      </c>
      <c r="L27" s="69">
        <v>42</v>
      </c>
      <c r="M27" s="3"/>
      <c r="N27" s="3">
        <f>SUM(L27:M27)</f>
        <v>42</v>
      </c>
      <c r="O27" s="3"/>
      <c r="P27" s="3">
        <f>SUM(N27:O27)</f>
        <v>42</v>
      </c>
      <c r="Q27" s="69">
        <v>42</v>
      </c>
      <c r="R27" s="3"/>
      <c r="S27" s="3">
        <f>SUM(Q27:R27)</f>
        <v>42</v>
      </c>
      <c r="T27" s="3"/>
      <c r="U27" s="3">
        <f>SUM(S27:T27)</f>
        <v>42</v>
      </c>
    </row>
    <row r="28" spans="1:21" ht="15.75" hidden="1" outlineLevel="7" x14ac:dyDescent="0.2">
      <c r="A28" s="210" t="s">
        <v>340</v>
      </c>
      <c r="B28" s="210" t="s">
        <v>347</v>
      </c>
      <c r="C28" s="59"/>
      <c r="D28" s="59"/>
      <c r="E28" s="60" t="s">
        <v>348</v>
      </c>
      <c r="F28" s="64">
        <f t="shared" ref="F28:U31" si="34">F29</f>
        <v>70</v>
      </c>
      <c r="G28" s="64">
        <f t="shared" si="34"/>
        <v>0</v>
      </c>
      <c r="H28" s="64">
        <f t="shared" si="34"/>
        <v>70</v>
      </c>
      <c r="I28" s="64">
        <f t="shared" si="34"/>
        <v>0</v>
      </c>
      <c r="J28" s="64">
        <f t="shared" si="34"/>
        <v>0</v>
      </c>
      <c r="K28" s="64">
        <f t="shared" si="34"/>
        <v>70</v>
      </c>
      <c r="L28" s="64">
        <f t="shared" ref="L28:Q31" si="35">L29</f>
        <v>70</v>
      </c>
      <c r="M28" s="64">
        <f t="shared" si="34"/>
        <v>0</v>
      </c>
      <c r="N28" s="64">
        <f t="shared" si="34"/>
        <v>70</v>
      </c>
      <c r="O28" s="64">
        <f t="shared" si="34"/>
        <v>0</v>
      </c>
      <c r="P28" s="64">
        <f t="shared" si="34"/>
        <v>70</v>
      </c>
      <c r="Q28" s="64">
        <f t="shared" si="35"/>
        <v>70</v>
      </c>
      <c r="R28" s="64">
        <f t="shared" si="34"/>
        <v>0</v>
      </c>
      <c r="S28" s="64">
        <f t="shared" si="34"/>
        <v>70</v>
      </c>
      <c r="T28" s="64">
        <f t="shared" si="34"/>
        <v>0</v>
      </c>
      <c r="U28" s="64">
        <f t="shared" si="34"/>
        <v>70</v>
      </c>
    </row>
    <row r="29" spans="1:21" ht="15.75" hidden="1" outlineLevel="1" x14ac:dyDescent="0.2">
      <c r="A29" s="210" t="s">
        <v>340</v>
      </c>
      <c r="B29" s="210" t="s">
        <v>349</v>
      </c>
      <c r="C29" s="210"/>
      <c r="D29" s="210"/>
      <c r="E29" s="61" t="s">
        <v>350</v>
      </c>
      <c r="F29" s="64">
        <f t="shared" si="34"/>
        <v>70</v>
      </c>
      <c r="G29" s="64">
        <f t="shared" si="34"/>
        <v>0</v>
      </c>
      <c r="H29" s="64">
        <f t="shared" si="34"/>
        <v>70</v>
      </c>
      <c r="I29" s="64">
        <f t="shared" si="34"/>
        <v>0</v>
      </c>
      <c r="J29" s="64">
        <f t="shared" si="34"/>
        <v>0</v>
      </c>
      <c r="K29" s="64">
        <f t="shared" si="34"/>
        <v>70</v>
      </c>
      <c r="L29" s="64">
        <f t="shared" si="35"/>
        <v>70</v>
      </c>
      <c r="M29" s="64">
        <f t="shared" si="34"/>
        <v>0</v>
      </c>
      <c r="N29" s="64">
        <f t="shared" si="34"/>
        <v>70</v>
      </c>
      <c r="O29" s="64">
        <f t="shared" si="34"/>
        <v>0</v>
      </c>
      <c r="P29" s="64">
        <f t="shared" si="34"/>
        <v>70</v>
      </c>
      <c r="Q29" s="64">
        <f t="shared" si="35"/>
        <v>70</v>
      </c>
      <c r="R29" s="64">
        <f t="shared" si="34"/>
        <v>0</v>
      </c>
      <c r="S29" s="64">
        <f t="shared" si="34"/>
        <v>70</v>
      </c>
      <c r="T29" s="64">
        <f t="shared" si="34"/>
        <v>0</v>
      </c>
      <c r="U29" s="64">
        <f t="shared" si="34"/>
        <v>70</v>
      </c>
    </row>
    <row r="30" spans="1:21" ht="15.75" hidden="1" outlineLevel="2" x14ac:dyDescent="0.2">
      <c r="A30" s="210" t="s">
        <v>340</v>
      </c>
      <c r="B30" s="210" t="s">
        <v>349</v>
      </c>
      <c r="C30" s="210" t="s">
        <v>0</v>
      </c>
      <c r="D30" s="210"/>
      <c r="E30" s="61" t="s">
        <v>1</v>
      </c>
      <c r="F30" s="64">
        <f t="shared" si="34"/>
        <v>70</v>
      </c>
      <c r="G30" s="64">
        <f t="shared" si="34"/>
        <v>0</v>
      </c>
      <c r="H30" s="64">
        <f t="shared" si="34"/>
        <v>70</v>
      </c>
      <c r="I30" s="64">
        <f t="shared" si="34"/>
        <v>0</v>
      </c>
      <c r="J30" s="64">
        <f t="shared" si="34"/>
        <v>0</v>
      </c>
      <c r="K30" s="64">
        <f t="shared" si="34"/>
        <v>70</v>
      </c>
      <c r="L30" s="64">
        <f t="shared" si="35"/>
        <v>70</v>
      </c>
      <c r="M30" s="64">
        <f t="shared" si="34"/>
        <v>0</v>
      </c>
      <c r="N30" s="64">
        <f t="shared" si="34"/>
        <v>70</v>
      </c>
      <c r="O30" s="64">
        <f t="shared" si="34"/>
        <v>0</v>
      </c>
      <c r="P30" s="64">
        <f t="shared" si="34"/>
        <v>70</v>
      </c>
      <c r="Q30" s="64">
        <f t="shared" si="35"/>
        <v>70</v>
      </c>
      <c r="R30" s="64">
        <f t="shared" si="34"/>
        <v>0</v>
      </c>
      <c r="S30" s="64">
        <f t="shared" si="34"/>
        <v>70</v>
      </c>
      <c r="T30" s="64">
        <f t="shared" si="34"/>
        <v>0</v>
      </c>
      <c r="U30" s="64">
        <f t="shared" si="34"/>
        <v>70</v>
      </c>
    </row>
    <row r="31" spans="1:21" ht="15.75" hidden="1" outlineLevel="3" x14ac:dyDescent="0.2">
      <c r="A31" s="210" t="s">
        <v>340</v>
      </c>
      <c r="B31" s="210" t="s">
        <v>349</v>
      </c>
      <c r="C31" s="210" t="s">
        <v>5</v>
      </c>
      <c r="D31" s="210"/>
      <c r="E31" s="61" t="s">
        <v>28</v>
      </c>
      <c r="F31" s="64">
        <f t="shared" si="34"/>
        <v>70</v>
      </c>
      <c r="G31" s="64">
        <f t="shared" si="34"/>
        <v>0</v>
      </c>
      <c r="H31" s="64">
        <f t="shared" si="34"/>
        <v>70</v>
      </c>
      <c r="I31" s="64">
        <f t="shared" si="34"/>
        <v>0</v>
      </c>
      <c r="J31" s="64">
        <f t="shared" si="34"/>
        <v>0</v>
      </c>
      <c r="K31" s="64">
        <f t="shared" si="34"/>
        <v>70</v>
      </c>
      <c r="L31" s="64">
        <f t="shared" si="35"/>
        <v>70</v>
      </c>
      <c r="M31" s="64">
        <f t="shared" si="34"/>
        <v>0</v>
      </c>
      <c r="N31" s="64">
        <f t="shared" si="34"/>
        <v>70</v>
      </c>
      <c r="O31" s="64">
        <f t="shared" si="34"/>
        <v>0</v>
      </c>
      <c r="P31" s="64">
        <f t="shared" si="34"/>
        <v>70</v>
      </c>
      <c r="Q31" s="64">
        <f t="shared" si="35"/>
        <v>70</v>
      </c>
      <c r="R31" s="64">
        <f t="shared" si="34"/>
        <v>0</v>
      </c>
      <c r="S31" s="64">
        <f t="shared" si="34"/>
        <v>70</v>
      </c>
      <c r="T31" s="64">
        <f t="shared" si="34"/>
        <v>0</v>
      </c>
      <c r="U31" s="64">
        <f t="shared" si="34"/>
        <v>70</v>
      </c>
    </row>
    <row r="32" spans="1:21" ht="15.75" hidden="1" outlineLevel="7" x14ac:dyDescent="0.2">
      <c r="A32" s="59" t="s">
        <v>340</v>
      </c>
      <c r="B32" s="59" t="s">
        <v>349</v>
      </c>
      <c r="C32" s="59" t="s">
        <v>5</v>
      </c>
      <c r="D32" s="59" t="s">
        <v>6</v>
      </c>
      <c r="E32" s="82" t="s">
        <v>7</v>
      </c>
      <c r="F32" s="3">
        <v>70</v>
      </c>
      <c r="G32" s="3"/>
      <c r="H32" s="3">
        <f>SUM(F32:G32)</f>
        <v>70</v>
      </c>
      <c r="I32" s="3"/>
      <c r="J32" s="3"/>
      <c r="K32" s="3">
        <f>SUM(H32:J32)</f>
        <v>70</v>
      </c>
      <c r="L32" s="69">
        <v>70</v>
      </c>
      <c r="M32" s="3"/>
      <c r="N32" s="3">
        <f>SUM(L32:M32)</f>
        <v>70</v>
      </c>
      <c r="O32" s="3"/>
      <c r="P32" s="3">
        <f>SUM(N32:O32)</f>
        <v>70</v>
      </c>
      <c r="Q32" s="69">
        <v>70</v>
      </c>
      <c r="R32" s="3"/>
      <c r="S32" s="3">
        <f>SUM(Q32:R32)</f>
        <v>70</v>
      </c>
      <c r="T32" s="3"/>
      <c r="U32" s="3">
        <f>SUM(S32:T32)</f>
        <v>70</v>
      </c>
    </row>
    <row r="33" spans="1:21" ht="15.75" hidden="1" outlineLevel="7" x14ac:dyDescent="0.2">
      <c r="A33" s="59"/>
      <c r="B33" s="59"/>
      <c r="C33" s="59"/>
      <c r="D33" s="59"/>
      <c r="E33" s="82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5.75" hidden="1" x14ac:dyDescent="0.2">
      <c r="A34" s="210" t="s">
        <v>351</v>
      </c>
      <c r="B34" s="210"/>
      <c r="C34" s="210"/>
      <c r="D34" s="210"/>
      <c r="E34" s="61" t="s">
        <v>678</v>
      </c>
      <c r="F34" s="64">
        <f>F35+F49</f>
        <v>11619.699999999999</v>
      </c>
      <c r="G34" s="64">
        <f t="shared" ref="G34:I34" si="36">G35+G49</f>
        <v>0</v>
      </c>
      <c r="H34" s="64">
        <f t="shared" si="36"/>
        <v>11619.699999999999</v>
      </c>
      <c r="I34" s="64">
        <f t="shared" si="36"/>
        <v>0</v>
      </c>
      <c r="J34" s="64">
        <f t="shared" ref="J34:K34" si="37">J35+J49</f>
        <v>0</v>
      </c>
      <c r="K34" s="64">
        <f t="shared" si="37"/>
        <v>11619.699999999999</v>
      </c>
      <c r="L34" s="64">
        <f>L35+L49</f>
        <v>11619.699999999999</v>
      </c>
      <c r="M34" s="64">
        <f t="shared" ref="M34:O34" si="38">M35+M49</f>
        <v>0</v>
      </c>
      <c r="N34" s="64">
        <f t="shared" ref="N34:P34" si="39">N35+N49</f>
        <v>11619.699999999999</v>
      </c>
      <c r="O34" s="64">
        <f t="shared" si="38"/>
        <v>0</v>
      </c>
      <c r="P34" s="64">
        <f t="shared" si="39"/>
        <v>11619.699999999999</v>
      </c>
      <c r="Q34" s="64">
        <f>Q35+Q49</f>
        <v>11619.699999999999</v>
      </c>
      <c r="R34" s="64">
        <f t="shared" ref="R34:T34" si="40">R35+R49</f>
        <v>0</v>
      </c>
      <c r="S34" s="64">
        <f t="shared" ref="S34:U34" si="41">S35+S49</f>
        <v>11619.699999999999</v>
      </c>
      <c r="T34" s="64">
        <f t="shared" si="40"/>
        <v>0</v>
      </c>
      <c r="U34" s="64">
        <f t="shared" si="41"/>
        <v>11619.699999999999</v>
      </c>
    </row>
    <row r="35" spans="1:21" ht="15.75" hidden="1" x14ac:dyDescent="0.2">
      <c r="A35" s="210" t="s">
        <v>351</v>
      </c>
      <c r="B35" s="210" t="s">
        <v>341</v>
      </c>
      <c r="C35" s="210"/>
      <c r="D35" s="210"/>
      <c r="E35" s="60" t="s">
        <v>342</v>
      </c>
      <c r="F35" s="64">
        <f>F36+F45</f>
        <v>11587.699999999999</v>
      </c>
      <c r="G35" s="64">
        <f t="shared" ref="G35:I35" si="42">G36+G45</f>
        <v>0</v>
      </c>
      <c r="H35" s="64">
        <f t="shared" si="42"/>
        <v>11587.699999999999</v>
      </c>
      <c r="I35" s="64">
        <f t="shared" si="42"/>
        <v>0</v>
      </c>
      <c r="J35" s="64">
        <f t="shared" ref="J35:K35" si="43">J36+J45</f>
        <v>0</v>
      </c>
      <c r="K35" s="64">
        <f t="shared" si="43"/>
        <v>11587.699999999999</v>
      </c>
      <c r="L35" s="64">
        <f>L36+L45</f>
        <v>11587.699999999999</v>
      </c>
      <c r="M35" s="64">
        <f t="shared" ref="M35:O35" si="44">M36+M45</f>
        <v>0</v>
      </c>
      <c r="N35" s="64">
        <f t="shared" ref="N35:P35" si="45">N36+N45</f>
        <v>11587.699999999999</v>
      </c>
      <c r="O35" s="64">
        <f t="shared" si="44"/>
        <v>0</v>
      </c>
      <c r="P35" s="64">
        <f t="shared" si="45"/>
        <v>11587.699999999999</v>
      </c>
      <c r="Q35" s="64">
        <f>Q36+Q45</f>
        <v>11587.699999999999</v>
      </c>
      <c r="R35" s="64">
        <f t="shared" ref="R35:T35" si="46">R36+R45</f>
        <v>0</v>
      </c>
      <c r="S35" s="64">
        <f t="shared" ref="S35:U35" si="47">S36+S45</f>
        <v>11587.699999999999</v>
      </c>
      <c r="T35" s="64">
        <f t="shared" si="46"/>
        <v>0</v>
      </c>
      <c r="U35" s="64">
        <f t="shared" si="47"/>
        <v>11587.699999999999</v>
      </c>
    </row>
    <row r="36" spans="1:21" ht="31.5" hidden="1" outlineLevel="1" x14ac:dyDescent="0.2">
      <c r="A36" s="210" t="s">
        <v>351</v>
      </c>
      <c r="B36" s="210" t="s">
        <v>352</v>
      </c>
      <c r="C36" s="210"/>
      <c r="D36" s="210"/>
      <c r="E36" s="61" t="s">
        <v>353</v>
      </c>
      <c r="F36" s="64">
        <f t="shared" ref="F36:U36" si="48">F37</f>
        <v>10534.699999999999</v>
      </c>
      <c r="G36" s="64">
        <f t="shared" si="48"/>
        <v>0</v>
      </c>
      <c r="H36" s="64">
        <f t="shared" si="48"/>
        <v>10534.699999999999</v>
      </c>
      <c r="I36" s="64">
        <f t="shared" si="48"/>
        <v>0</v>
      </c>
      <c r="J36" s="64">
        <f t="shared" si="48"/>
        <v>0</v>
      </c>
      <c r="K36" s="64">
        <f t="shared" si="48"/>
        <v>10534.699999999999</v>
      </c>
      <c r="L36" s="64">
        <f t="shared" ref="L36:Q36" si="49">L37</f>
        <v>10534.699999999999</v>
      </c>
      <c r="M36" s="64">
        <f t="shared" si="48"/>
        <v>0</v>
      </c>
      <c r="N36" s="64">
        <f t="shared" si="48"/>
        <v>10534.699999999999</v>
      </c>
      <c r="O36" s="64">
        <f t="shared" si="48"/>
        <v>0</v>
      </c>
      <c r="P36" s="64">
        <f t="shared" si="48"/>
        <v>10534.699999999999</v>
      </c>
      <c r="Q36" s="64">
        <f t="shared" si="49"/>
        <v>10534.699999999999</v>
      </c>
      <c r="R36" s="64">
        <f t="shared" si="48"/>
        <v>0</v>
      </c>
      <c r="S36" s="64">
        <f t="shared" si="48"/>
        <v>10534.699999999999</v>
      </c>
      <c r="T36" s="64">
        <f t="shared" si="48"/>
        <v>0</v>
      </c>
      <c r="U36" s="64">
        <f t="shared" si="48"/>
        <v>10534.699999999999</v>
      </c>
    </row>
    <row r="37" spans="1:21" ht="15.75" hidden="1" outlineLevel="2" x14ac:dyDescent="0.2">
      <c r="A37" s="210" t="s">
        <v>351</v>
      </c>
      <c r="B37" s="210" t="s">
        <v>352</v>
      </c>
      <c r="C37" s="210" t="s">
        <v>0</v>
      </c>
      <c r="D37" s="210"/>
      <c r="E37" s="61" t="s">
        <v>1</v>
      </c>
      <c r="F37" s="64">
        <f>F38+F41+F43</f>
        <v>10534.699999999999</v>
      </c>
      <c r="G37" s="64">
        <f t="shared" ref="G37:I37" si="50">G38+G41+G43</f>
        <v>0</v>
      </c>
      <c r="H37" s="64">
        <f t="shared" si="50"/>
        <v>10534.699999999999</v>
      </c>
      <c r="I37" s="64">
        <f t="shared" si="50"/>
        <v>0</v>
      </c>
      <c r="J37" s="64">
        <f t="shared" ref="J37:K37" si="51">J38+J41+J43</f>
        <v>0</v>
      </c>
      <c r="K37" s="64">
        <f t="shared" si="51"/>
        <v>10534.699999999999</v>
      </c>
      <c r="L37" s="64">
        <f>L38+L41+L43</f>
        <v>10534.699999999999</v>
      </c>
      <c r="M37" s="64">
        <f t="shared" ref="M37:O37" si="52">M38+M41+M43</f>
        <v>0</v>
      </c>
      <c r="N37" s="64">
        <f t="shared" ref="N37:P37" si="53">N38+N41+N43</f>
        <v>10534.699999999999</v>
      </c>
      <c r="O37" s="64">
        <f t="shared" si="52"/>
        <v>0</v>
      </c>
      <c r="P37" s="64">
        <f t="shared" si="53"/>
        <v>10534.699999999999</v>
      </c>
      <c r="Q37" s="64">
        <f>Q38+Q41+Q43</f>
        <v>10534.699999999999</v>
      </c>
      <c r="R37" s="64">
        <f t="shared" ref="R37:T37" si="54">R38+R41+R43</f>
        <v>0</v>
      </c>
      <c r="S37" s="64">
        <f t="shared" ref="S37:U37" si="55">S38+S41+S43</f>
        <v>10534.699999999999</v>
      </c>
      <c r="T37" s="64">
        <f t="shared" si="54"/>
        <v>0</v>
      </c>
      <c r="U37" s="64">
        <f t="shared" si="55"/>
        <v>10534.699999999999</v>
      </c>
    </row>
    <row r="38" spans="1:21" ht="15.75" hidden="1" outlineLevel="3" x14ac:dyDescent="0.2">
      <c r="A38" s="210" t="s">
        <v>351</v>
      </c>
      <c r="B38" s="210" t="s">
        <v>352</v>
      </c>
      <c r="C38" s="210" t="s">
        <v>5</v>
      </c>
      <c r="D38" s="210"/>
      <c r="E38" s="61" t="s">
        <v>28</v>
      </c>
      <c r="F38" s="64">
        <f t="shared" ref="F38:I38" si="56">F39+F40</f>
        <v>5800.7</v>
      </c>
      <c r="G38" s="64">
        <f t="shared" si="56"/>
        <v>0</v>
      </c>
      <c r="H38" s="64">
        <f t="shared" si="56"/>
        <v>5800.7</v>
      </c>
      <c r="I38" s="64">
        <f t="shared" si="56"/>
        <v>0</v>
      </c>
      <c r="J38" s="64">
        <f t="shared" ref="J38:K38" si="57">J39+J40</f>
        <v>0</v>
      </c>
      <c r="K38" s="64">
        <f t="shared" si="57"/>
        <v>5800.7</v>
      </c>
      <c r="L38" s="64">
        <f t="shared" ref="L38:S38" si="58">L39+L40</f>
        <v>5800.7</v>
      </c>
      <c r="M38" s="64">
        <f t="shared" si="58"/>
        <v>0</v>
      </c>
      <c r="N38" s="64">
        <f t="shared" si="58"/>
        <v>5800.7</v>
      </c>
      <c r="O38" s="64">
        <f t="shared" ref="O38:P38" si="59">O39+O40</f>
        <v>0</v>
      </c>
      <c r="P38" s="64">
        <f t="shared" si="59"/>
        <v>5800.7</v>
      </c>
      <c r="Q38" s="64">
        <f t="shared" si="58"/>
        <v>5800.7</v>
      </c>
      <c r="R38" s="64">
        <f t="shared" si="58"/>
        <v>0</v>
      </c>
      <c r="S38" s="64">
        <f t="shared" si="58"/>
        <v>5800.7</v>
      </c>
      <c r="T38" s="64">
        <f t="shared" ref="T38:U38" si="60">T39+T40</f>
        <v>0</v>
      </c>
      <c r="U38" s="64">
        <f t="shared" si="60"/>
        <v>5800.7</v>
      </c>
    </row>
    <row r="39" spans="1:21" ht="31.5" hidden="1" outlineLevel="7" x14ac:dyDescent="0.2">
      <c r="A39" s="59" t="s">
        <v>351</v>
      </c>
      <c r="B39" s="59" t="s">
        <v>352</v>
      </c>
      <c r="C39" s="59" t="s">
        <v>5</v>
      </c>
      <c r="D39" s="59" t="s">
        <v>3</v>
      </c>
      <c r="E39" s="82" t="s">
        <v>4</v>
      </c>
      <c r="F39" s="3">
        <v>4871.3999999999996</v>
      </c>
      <c r="G39" s="3"/>
      <c r="H39" s="3">
        <f t="shared" ref="H39:H40" si="61">SUM(F39:G39)</f>
        <v>4871.3999999999996</v>
      </c>
      <c r="I39" s="3"/>
      <c r="J39" s="3"/>
      <c r="K39" s="3">
        <f t="shared" ref="K39:K40" si="62">SUM(H39:J39)</f>
        <v>4871.3999999999996</v>
      </c>
      <c r="L39" s="69">
        <v>4871.3999999999996</v>
      </c>
      <c r="M39" s="3"/>
      <c r="N39" s="3">
        <f t="shared" ref="N39:N40" si="63">SUM(L39:M39)</f>
        <v>4871.3999999999996</v>
      </c>
      <c r="O39" s="3"/>
      <c r="P39" s="3">
        <f t="shared" ref="P39:P40" si="64">SUM(N39:O39)</f>
        <v>4871.3999999999996</v>
      </c>
      <c r="Q39" s="69">
        <v>4871.3999999999996</v>
      </c>
      <c r="R39" s="3"/>
      <c r="S39" s="3">
        <f t="shared" ref="S39:S40" si="65">SUM(Q39:R39)</f>
        <v>4871.3999999999996</v>
      </c>
      <c r="T39" s="3"/>
      <c r="U39" s="3">
        <f t="shared" ref="U39:U40" si="66">SUM(S39:T39)</f>
        <v>4871.3999999999996</v>
      </c>
    </row>
    <row r="40" spans="1:21" ht="15.75" hidden="1" outlineLevel="7" x14ac:dyDescent="0.2">
      <c r="A40" s="59" t="s">
        <v>351</v>
      </c>
      <c r="B40" s="59" t="s">
        <v>352</v>
      </c>
      <c r="C40" s="59" t="s">
        <v>5</v>
      </c>
      <c r="D40" s="59" t="s">
        <v>6</v>
      </c>
      <c r="E40" s="82" t="s">
        <v>7</v>
      </c>
      <c r="F40" s="3">
        <v>929.3</v>
      </c>
      <c r="G40" s="3"/>
      <c r="H40" s="3">
        <f t="shared" si="61"/>
        <v>929.3</v>
      </c>
      <c r="I40" s="3"/>
      <c r="J40" s="3"/>
      <c r="K40" s="3">
        <f t="shared" si="62"/>
        <v>929.3</v>
      </c>
      <c r="L40" s="69">
        <v>929.3</v>
      </c>
      <c r="M40" s="3"/>
      <c r="N40" s="3">
        <f t="shared" si="63"/>
        <v>929.3</v>
      </c>
      <c r="O40" s="3"/>
      <c r="P40" s="3">
        <f t="shared" si="64"/>
        <v>929.3</v>
      </c>
      <c r="Q40" s="69">
        <v>929.3</v>
      </c>
      <c r="R40" s="3"/>
      <c r="S40" s="3">
        <f t="shared" si="65"/>
        <v>929.3</v>
      </c>
      <c r="T40" s="3"/>
      <c r="U40" s="3">
        <f t="shared" si="66"/>
        <v>929.3</v>
      </c>
    </row>
    <row r="41" spans="1:21" ht="15.75" hidden="1" outlineLevel="3" x14ac:dyDescent="0.2">
      <c r="A41" s="210" t="s">
        <v>351</v>
      </c>
      <c r="B41" s="210" t="s">
        <v>352</v>
      </c>
      <c r="C41" s="210" t="s">
        <v>16</v>
      </c>
      <c r="D41" s="210"/>
      <c r="E41" s="61" t="s">
        <v>17</v>
      </c>
      <c r="F41" s="64">
        <f t="shared" ref="F41:U41" si="67">F42</f>
        <v>4628.3999999999996</v>
      </c>
      <c r="G41" s="64">
        <f t="shared" si="67"/>
        <v>0</v>
      </c>
      <c r="H41" s="64">
        <f t="shared" si="67"/>
        <v>4628.3999999999996</v>
      </c>
      <c r="I41" s="64">
        <f t="shared" si="67"/>
        <v>0</v>
      </c>
      <c r="J41" s="64">
        <f t="shared" si="67"/>
        <v>0</v>
      </c>
      <c r="K41" s="64">
        <f t="shared" si="67"/>
        <v>4628.3999999999996</v>
      </c>
      <c r="L41" s="64">
        <f t="shared" ref="L41:Q41" si="68">L42</f>
        <v>4628.3999999999996</v>
      </c>
      <c r="M41" s="64">
        <f t="shared" si="67"/>
        <v>0</v>
      </c>
      <c r="N41" s="64">
        <f t="shared" si="67"/>
        <v>4628.3999999999996</v>
      </c>
      <c r="O41" s="64">
        <f t="shared" si="67"/>
        <v>0</v>
      </c>
      <c r="P41" s="64">
        <f t="shared" si="67"/>
        <v>4628.3999999999996</v>
      </c>
      <c r="Q41" s="64">
        <f t="shared" si="68"/>
        <v>4628.3999999999996</v>
      </c>
      <c r="R41" s="64">
        <f t="shared" si="67"/>
        <v>0</v>
      </c>
      <c r="S41" s="64">
        <f t="shared" si="67"/>
        <v>4628.3999999999996</v>
      </c>
      <c r="T41" s="64">
        <f t="shared" si="67"/>
        <v>0</v>
      </c>
      <c r="U41" s="64">
        <f t="shared" si="67"/>
        <v>4628.3999999999996</v>
      </c>
    </row>
    <row r="42" spans="1:21" ht="31.5" hidden="1" outlineLevel="7" x14ac:dyDescent="0.2">
      <c r="A42" s="59" t="s">
        <v>351</v>
      </c>
      <c r="B42" s="59" t="s">
        <v>352</v>
      </c>
      <c r="C42" s="59" t="s">
        <v>16</v>
      </c>
      <c r="D42" s="59" t="s">
        <v>3</v>
      </c>
      <c r="E42" s="82" t="s">
        <v>4</v>
      </c>
      <c r="F42" s="3">
        <v>4628.3999999999996</v>
      </c>
      <c r="G42" s="3"/>
      <c r="H42" s="3">
        <f>SUM(F42:G42)</f>
        <v>4628.3999999999996</v>
      </c>
      <c r="I42" s="3"/>
      <c r="J42" s="3"/>
      <c r="K42" s="3">
        <f>SUM(H42:J42)</f>
        <v>4628.3999999999996</v>
      </c>
      <c r="L42" s="69">
        <v>4628.3999999999996</v>
      </c>
      <c r="M42" s="3"/>
      <c r="N42" s="3">
        <f>SUM(L42:M42)</f>
        <v>4628.3999999999996</v>
      </c>
      <c r="O42" s="3"/>
      <c r="P42" s="3">
        <f>SUM(N42:O42)</f>
        <v>4628.3999999999996</v>
      </c>
      <c r="Q42" s="69">
        <v>4628.3999999999996</v>
      </c>
      <c r="R42" s="3"/>
      <c r="S42" s="3">
        <f>SUM(Q42:R42)</f>
        <v>4628.3999999999996</v>
      </c>
      <c r="T42" s="3"/>
      <c r="U42" s="3">
        <f>SUM(S42:T42)</f>
        <v>4628.3999999999996</v>
      </c>
    </row>
    <row r="43" spans="1:21" ht="15.75" hidden="1" outlineLevel="3" x14ac:dyDescent="0.2">
      <c r="A43" s="210" t="s">
        <v>351</v>
      </c>
      <c r="B43" s="210" t="s">
        <v>352</v>
      </c>
      <c r="C43" s="210" t="s">
        <v>8</v>
      </c>
      <c r="D43" s="210"/>
      <c r="E43" s="61" t="s">
        <v>9</v>
      </c>
      <c r="F43" s="64">
        <f t="shared" ref="F43:U43" si="69">F44</f>
        <v>105.6</v>
      </c>
      <c r="G43" s="64">
        <f t="shared" si="69"/>
        <v>0</v>
      </c>
      <c r="H43" s="64">
        <f t="shared" si="69"/>
        <v>105.6</v>
      </c>
      <c r="I43" s="64">
        <f t="shared" si="69"/>
        <v>0</v>
      </c>
      <c r="J43" s="64">
        <f t="shared" si="69"/>
        <v>0</v>
      </c>
      <c r="K43" s="64">
        <f t="shared" si="69"/>
        <v>105.6</v>
      </c>
      <c r="L43" s="64">
        <f t="shared" ref="L43:Q43" si="70">L44</f>
        <v>105.6</v>
      </c>
      <c r="M43" s="64">
        <f t="shared" si="69"/>
        <v>0</v>
      </c>
      <c r="N43" s="64">
        <f t="shared" si="69"/>
        <v>105.6</v>
      </c>
      <c r="O43" s="64">
        <f t="shared" si="69"/>
        <v>0</v>
      </c>
      <c r="P43" s="64">
        <f t="shared" si="69"/>
        <v>105.6</v>
      </c>
      <c r="Q43" s="64">
        <f t="shared" si="70"/>
        <v>105.6</v>
      </c>
      <c r="R43" s="64">
        <f t="shared" si="69"/>
        <v>0</v>
      </c>
      <c r="S43" s="64">
        <f t="shared" si="69"/>
        <v>105.6</v>
      </c>
      <c r="T43" s="64">
        <f t="shared" si="69"/>
        <v>0</v>
      </c>
      <c r="U43" s="64">
        <f t="shared" si="69"/>
        <v>105.6</v>
      </c>
    </row>
    <row r="44" spans="1:21" ht="15.75" hidden="1" outlineLevel="7" x14ac:dyDescent="0.2">
      <c r="A44" s="59" t="s">
        <v>351</v>
      </c>
      <c r="B44" s="59" t="s">
        <v>352</v>
      </c>
      <c r="C44" s="59" t="s">
        <v>8</v>
      </c>
      <c r="D44" s="59" t="s">
        <v>6</v>
      </c>
      <c r="E44" s="82" t="s">
        <v>7</v>
      </c>
      <c r="F44" s="3">
        <v>105.6</v>
      </c>
      <c r="G44" s="3"/>
      <c r="H44" s="3">
        <f>SUM(F44:G44)</f>
        <v>105.6</v>
      </c>
      <c r="I44" s="3"/>
      <c r="J44" s="3"/>
      <c r="K44" s="3">
        <f>SUM(H44:J44)</f>
        <v>105.6</v>
      </c>
      <c r="L44" s="69">
        <v>105.6</v>
      </c>
      <c r="M44" s="3"/>
      <c r="N44" s="3">
        <f>SUM(L44:M44)</f>
        <v>105.6</v>
      </c>
      <c r="O44" s="3"/>
      <c r="P44" s="3">
        <f>SUM(N44:O44)</f>
        <v>105.6</v>
      </c>
      <c r="Q44" s="69">
        <v>105.6</v>
      </c>
      <c r="R44" s="3"/>
      <c r="S44" s="3">
        <f>SUM(Q44:R44)</f>
        <v>105.6</v>
      </c>
      <c r="T44" s="3"/>
      <c r="U44" s="3">
        <f>SUM(S44:T44)</f>
        <v>105.6</v>
      </c>
    </row>
    <row r="45" spans="1:21" ht="15.75" hidden="1" outlineLevel="1" x14ac:dyDescent="0.2">
      <c r="A45" s="210" t="s">
        <v>351</v>
      </c>
      <c r="B45" s="210" t="s">
        <v>345</v>
      </c>
      <c r="C45" s="210"/>
      <c r="D45" s="210"/>
      <c r="E45" s="61" t="s">
        <v>346</v>
      </c>
      <c r="F45" s="64">
        <f t="shared" ref="F45:U47" si="71">F46</f>
        <v>1053</v>
      </c>
      <c r="G45" s="64">
        <f t="shared" si="71"/>
        <v>0</v>
      </c>
      <c r="H45" s="64">
        <f t="shared" si="71"/>
        <v>1053</v>
      </c>
      <c r="I45" s="64">
        <f t="shared" si="71"/>
        <v>0</v>
      </c>
      <c r="J45" s="64">
        <f t="shared" si="71"/>
        <v>0</v>
      </c>
      <c r="K45" s="64">
        <f t="shared" si="71"/>
        <v>1053</v>
      </c>
      <c r="L45" s="64">
        <f t="shared" ref="L45:Q47" si="72">L46</f>
        <v>1053</v>
      </c>
      <c r="M45" s="64">
        <f t="shared" si="71"/>
        <v>0</v>
      </c>
      <c r="N45" s="64">
        <f t="shared" si="71"/>
        <v>1053</v>
      </c>
      <c r="O45" s="64">
        <f t="shared" si="71"/>
        <v>0</v>
      </c>
      <c r="P45" s="64">
        <f t="shared" si="71"/>
        <v>1053</v>
      </c>
      <c r="Q45" s="64">
        <f t="shared" si="72"/>
        <v>1053</v>
      </c>
      <c r="R45" s="64">
        <f t="shared" si="71"/>
        <v>0</v>
      </c>
      <c r="S45" s="64">
        <f t="shared" si="71"/>
        <v>1053</v>
      </c>
      <c r="T45" s="64">
        <f t="shared" si="71"/>
        <v>0</v>
      </c>
      <c r="U45" s="64">
        <f t="shared" si="71"/>
        <v>1053</v>
      </c>
    </row>
    <row r="46" spans="1:21" ht="31.5" hidden="1" outlineLevel="2" x14ac:dyDescent="0.2">
      <c r="A46" s="210" t="s">
        <v>351</v>
      </c>
      <c r="B46" s="210" t="s">
        <v>345</v>
      </c>
      <c r="C46" s="210" t="s">
        <v>10</v>
      </c>
      <c r="D46" s="210"/>
      <c r="E46" s="61" t="s">
        <v>11</v>
      </c>
      <c r="F46" s="64">
        <f t="shared" si="71"/>
        <v>1053</v>
      </c>
      <c r="G46" s="64">
        <f t="shared" si="71"/>
        <v>0</v>
      </c>
      <c r="H46" s="64">
        <f t="shared" si="71"/>
        <v>1053</v>
      </c>
      <c r="I46" s="64">
        <f t="shared" si="71"/>
        <v>0</v>
      </c>
      <c r="J46" s="64">
        <f t="shared" si="71"/>
        <v>0</v>
      </c>
      <c r="K46" s="64">
        <f t="shared" si="71"/>
        <v>1053</v>
      </c>
      <c r="L46" s="64">
        <f t="shared" si="72"/>
        <v>1053</v>
      </c>
      <c r="M46" s="64">
        <f t="shared" si="71"/>
        <v>0</v>
      </c>
      <c r="N46" s="64">
        <f t="shared" si="71"/>
        <v>1053</v>
      </c>
      <c r="O46" s="64">
        <f t="shared" si="71"/>
        <v>0</v>
      </c>
      <c r="P46" s="64">
        <f t="shared" si="71"/>
        <v>1053</v>
      </c>
      <c r="Q46" s="64">
        <f t="shared" si="72"/>
        <v>1053</v>
      </c>
      <c r="R46" s="64">
        <f t="shared" si="71"/>
        <v>0</v>
      </c>
      <c r="S46" s="64">
        <f t="shared" si="71"/>
        <v>1053</v>
      </c>
      <c r="T46" s="64">
        <f t="shared" si="71"/>
        <v>0</v>
      </c>
      <c r="U46" s="64">
        <f t="shared" si="71"/>
        <v>1053</v>
      </c>
    </row>
    <row r="47" spans="1:21" ht="31.5" hidden="1" outlineLevel="3" x14ac:dyDescent="0.2">
      <c r="A47" s="210" t="s">
        <v>351</v>
      </c>
      <c r="B47" s="210" t="s">
        <v>345</v>
      </c>
      <c r="C47" s="210" t="s">
        <v>12</v>
      </c>
      <c r="D47" s="210"/>
      <c r="E47" s="61" t="s">
        <v>13</v>
      </c>
      <c r="F47" s="64">
        <f t="shared" si="71"/>
        <v>1053</v>
      </c>
      <c r="G47" s="64">
        <f t="shared" si="71"/>
        <v>0</v>
      </c>
      <c r="H47" s="64">
        <f t="shared" si="71"/>
        <v>1053</v>
      </c>
      <c r="I47" s="64">
        <f t="shared" si="71"/>
        <v>0</v>
      </c>
      <c r="J47" s="64">
        <f t="shared" si="71"/>
        <v>0</v>
      </c>
      <c r="K47" s="64">
        <f t="shared" si="71"/>
        <v>1053</v>
      </c>
      <c r="L47" s="64">
        <f t="shared" si="72"/>
        <v>1053</v>
      </c>
      <c r="M47" s="64">
        <f t="shared" si="71"/>
        <v>0</v>
      </c>
      <c r="N47" s="64">
        <f t="shared" si="71"/>
        <v>1053</v>
      </c>
      <c r="O47" s="64">
        <f t="shared" si="71"/>
        <v>0</v>
      </c>
      <c r="P47" s="64">
        <f t="shared" si="71"/>
        <v>1053</v>
      </c>
      <c r="Q47" s="64">
        <f t="shared" si="72"/>
        <v>1053</v>
      </c>
      <c r="R47" s="64">
        <f t="shared" si="71"/>
        <v>0</v>
      </c>
      <c r="S47" s="64">
        <f t="shared" si="71"/>
        <v>1053</v>
      </c>
      <c r="T47" s="64">
        <f t="shared" si="71"/>
        <v>0</v>
      </c>
      <c r="U47" s="64">
        <f t="shared" si="71"/>
        <v>1053</v>
      </c>
    </row>
    <row r="48" spans="1:21" ht="15.75" hidden="1" outlineLevel="7" x14ac:dyDescent="0.2">
      <c r="A48" s="59" t="s">
        <v>351</v>
      </c>
      <c r="B48" s="59" t="s">
        <v>345</v>
      </c>
      <c r="C48" s="59" t="s">
        <v>12</v>
      </c>
      <c r="D48" s="59" t="s">
        <v>6</v>
      </c>
      <c r="E48" s="82" t="s">
        <v>7</v>
      </c>
      <c r="F48" s="3">
        <v>1053</v>
      </c>
      <c r="G48" s="3"/>
      <c r="H48" s="3">
        <f>SUM(F48:G48)</f>
        <v>1053</v>
      </c>
      <c r="I48" s="3"/>
      <c r="J48" s="3"/>
      <c r="K48" s="3">
        <f>SUM(H48:J48)</f>
        <v>1053</v>
      </c>
      <c r="L48" s="69">
        <v>1053</v>
      </c>
      <c r="M48" s="3"/>
      <c r="N48" s="3">
        <f>SUM(L48:M48)</f>
        <v>1053</v>
      </c>
      <c r="O48" s="3"/>
      <c r="P48" s="3">
        <f>SUM(N48:O48)</f>
        <v>1053</v>
      </c>
      <c r="Q48" s="69">
        <v>1053</v>
      </c>
      <c r="R48" s="3"/>
      <c r="S48" s="3">
        <f>SUM(Q48:R48)</f>
        <v>1053</v>
      </c>
      <c r="T48" s="3"/>
      <c r="U48" s="3">
        <f>SUM(S48:T48)</f>
        <v>1053</v>
      </c>
    </row>
    <row r="49" spans="1:21" ht="15.75" hidden="1" outlineLevel="7" x14ac:dyDescent="0.2">
      <c r="A49" s="210" t="s">
        <v>351</v>
      </c>
      <c r="B49" s="210" t="s">
        <v>347</v>
      </c>
      <c r="C49" s="59"/>
      <c r="D49" s="59"/>
      <c r="E49" s="60" t="s">
        <v>348</v>
      </c>
      <c r="F49" s="64">
        <f t="shared" ref="F49:U52" si="73">F50</f>
        <v>32</v>
      </c>
      <c r="G49" s="64">
        <f t="shared" si="73"/>
        <v>0</v>
      </c>
      <c r="H49" s="64">
        <f t="shared" si="73"/>
        <v>32</v>
      </c>
      <c r="I49" s="64">
        <f t="shared" si="73"/>
        <v>0</v>
      </c>
      <c r="J49" s="64">
        <f t="shared" si="73"/>
        <v>0</v>
      </c>
      <c r="K49" s="64">
        <f t="shared" si="73"/>
        <v>32</v>
      </c>
      <c r="L49" s="64">
        <f t="shared" ref="L49:Q52" si="74">L50</f>
        <v>32</v>
      </c>
      <c r="M49" s="64">
        <f t="shared" si="73"/>
        <v>0</v>
      </c>
      <c r="N49" s="64">
        <f t="shared" si="73"/>
        <v>32</v>
      </c>
      <c r="O49" s="64">
        <f t="shared" si="73"/>
        <v>0</v>
      </c>
      <c r="P49" s="64">
        <f t="shared" si="73"/>
        <v>32</v>
      </c>
      <c r="Q49" s="64">
        <f t="shared" si="74"/>
        <v>32</v>
      </c>
      <c r="R49" s="64">
        <f t="shared" si="73"/>
        <v>0</v>
      </c>
      <c r="S49" s="64">
        <f t="shared" si="73"/>
        <v>32</v>
      </c>
      <c r="T49" s="64">
        <f t="shared" si="73"/>
        <v>0</v>
      </c>
      <c r="U49" s="64">
        <f t="shared" si="73"/>
        <v>32</v>
      </c>
    </row>
    <row r="50" spans="1:21" ht="15.75" hidden="1" outlineLevel="1" x14ac:dyDescent="0.2">
      <c r="A50" s="210" t="s">
        <v>351</v>
      </c>
      <c r="B50" s="210" t="s">
        <v>349</v>
      </c>
      <c r="C50" s="210"/>
      <c r="D50" s="210"/>
      <c r="E50" s="61" t="s">
        <v>350</v>
      </c>
      <c r="F50" s="64">
        <f t="shared" si="73"/>
        <v>32</v>
      </c>
      <c r="G50" s="64">
        <f t="shared" si="73"/>
        <v>0</v>
      </c>
      <c r="H50" s="64">
        <f t="shared" si="73"/>
        <v>32</v>
      </c>
      <c r="I50" s="64">
        <f t="shared" si="73"/>
        <v>0</v>
      </c>
      <c r="J50" s="64">
        <f t="shared" si="73"/>
        <v>0</v>
      </c>
      <c r="K50" s="64">
        <f t="shared" si="73"/>
        <v>32</v>
      </c>
      <c r="L50" s="64">
        <f t="shared" si="74"/>
        <v>32</v>
      </c>
      <c r="M50" s="64">
        <f t="shared" si="73"/>
        <v>0</v>
      </c>
      <c r="N50" s="64">
        <f t="shared" si="73"/>
        <v>32</v>
      </c>
      <c r="O50" s="64">
        <f t="shared" si="73"/>
        <v>0</v>
      </c>
      <c r="P50" s="64">
        <f t="shared" si="73"/>
        <v>32</v>
      </c>
      <c r="Q50" s="64">
        <f t="shared" si="74"/>
        <v>32</v>
      </c>
      <c r="R50" s="64">
        <f t="shared" si="73"/>
        <v>0</v>
      </c>
      <c r="S50" s="64">
        <f t="shared" si="73"/>
        <v>32</v>
      </c>
      <c r="T50" s="64">
        <f t="shared" si="73"/>
        <v>0</v>
      </c>
      <c r="U50" s="64">
        <f t="shared" si="73"/>
        <v>32</v>
      </c>
    </row>
    <row r="51" spans="1:21" ht="15.75" hidden="1" outlineLevel="2" x14ac:dyDescent="0.2">
      <c r="A51" s="210" t="s">
        <v>351</v>
      </c>
      <c r="B51" s="210" t="s">
        <v>349</v>
      </c>
      <c r="C51" s="210" t="s">
        <v>0</v>
      </c>
      <c r="D51" s="210"/>
      <c r="E51" s="61" t="s">
        <v>1</v>
      </c>
      <c r="F51" s="64">
        <f t="shared" ref="F51:I51" si="75">F52+F54</f>
        <v>32</v>
      </c>
      <c r="G51" s="64">
        <f t="shared" si="75"/>
        <v>0</v>
      </c>
      <c r="H51" s="64">
        <f t="shared" si="75"/>
        <v>32</v>
      </c>
      <c r="I51" s="64">
        <f t="shared" si="75"/>
        <v>0</v>
      </c>
      <c r="J51" s="64">
        <f t="shared" ref="J51:K51" si="76">J52+J54</f>
        <v>0</v>
      </c>
      <c r="K51" s="64">
        <f t="shared" si="76"/>
        <v>32</v>
      </c>
      <c r="L51" s="64">
        <f t="shared" ref="L51:S51" si="77">L52+L54</f>
        <v>32</v>
      </c>
      <c r="M51" s="64">
        <f t="shared" si="77"/>
        <v>0</v>
      </c>
      <c r="N51" s="64">
        <f t="shared" si="77"/>
        <v>32</v>
      </c>
      <c r="O51" s="64">
        <f t="shared" ref="O51:P51" si="78">O52+O54</f>
        <v>0</v>
      </c>
      <c r="P51" s="64">
        <f t="shared" si="78"/>
        <v>32</v>
      </c>
      <c r="Q51" s="64">
        <f t="shared" si="77"/>
        <v>32</v>
      </c>
      <c r="R51" s="64">
        <f t="shared" si="77"/>
        <v>0</v>
      </c>
      <c r="S51" s="64">
        <f t="shared" si="77"/>
        <v>32</v>
      </c>
      <c r="T51" s="64">
        <f t="shared" ref="T51:U51" si="79">T52+T54</f>
        <v>0</v>
      </c>
      <c r="U51" s="64">
        <f t="shared" si="79"/>
        <v>32</v>
      </c>
    </row>
    <row r="52" spans="1:21" ht="15.75" hidden="1" outlineLevel="3" x14ac:dyDescent="0.2">
      <c r="A52" s="210" t="s">
        <v>351</v>
      </c>
      <c r="B52" s="210" t="s">
        <v>349</v>
      </c>
      <c r="C52" s="210" t="s">
        <v>5</v>
      </c>
      <c r="D52" s="210"/>
      <c r="E52" s="61" t="s">
        <v>28</v>
      </c>
      <c r="F52" s="64">
        <f t="shared" si="73"/>
        <v>20</v>
      </c>
      <c r="G52" s="64">
        <f t="shared" si="73"/>
        <v>0</v>
      </c>
      <c r="H52" s="64">
        <f t="shared" si="73"/>
        <v>20</v>
      </c>
      <c r="I52" s="64">
        <f t="shared" si="73"/>
        <v>0</v>
      </c>
      <c r="J52" s="64">
        <f t="shared" si="73"/>
        <v>0</v>
      </c>
      <c r="K52" s="64">
        <f t="shared" si="73"/>
        <v>20</v>
      </c>
      <c r="L52" s="64">
        <f t="shared" si="74"/>
        <v>20</v>
      </c>
      <c r="M52" s="64">
        <f t="shared" si="73"/>
        <v>0</v>
      </c>
      <c r="N52" s="64">
        <f t="shared" si="73"/>
        <v>20</v>
      </c>
      <c r="O52" s="64">
        <f t="shared" si="73"/>
        <v>0</v>
      </c>
      <c r="P52" s="64">
        <f t="shared" si="73"/>
        <v>20</v>
      </c>
      <c r="Q52" s="64">
        <f t="shared" si="74"/>
        <v>20</v>
      </c>
      <c r="R52" s="64">
        <f t="shared" si="73"/>
        <v>0</v>
      </c>
      <c r="S52" s="64">
        <f t="shared" si="73"/>
        <v>20</v>
      </c>
      <c r="T52" s="64">
        <f t="shared" si="73"/>
        <v>0</v>
      </c>
      <c r="U52" s="64">
        <f t="shared" si="73"/>
        <v>20</v>
      </c>
    </row>
    <row r="53" spans="1:21" ht="15.75" hidden="1" outlineLevel="7" x14ac:dyDescent="0.2">
      <c r="A53" s="59" t="s">
        <v>351</v>
      </c>
      <c r="B53" s="59" t="s">
        <v>349</v>
      </c>
      <c r="C53" s="59" t="s">
        <v>5</v>
      </c>
      <c r="D53" s="59" t="s">
        <v>6</v>
      </c>
      <c r="E53" s="82" t="s">
        <v>7</v>
      </c>
      <c r="F53" s="3">
        <v>20</v>
      </c>
      <c r="G53" s="3"/>
      <c r="H53" s="3">
        <f>SUM(F53:G53)</f>
        <v>20</v>
      </c>
      <c r="I53" s="3"/>
      <c r="J53" s="3"/>
      <c r="K53" s="3">
        <f>SUM(H53:J53)</f>
        <v>20</v>
      </c>
      <c r="L53" s="69">
        <v>20</v>
      </c>
      <c r="M53" s="3"/>
      <c r="N53" s="3">
        <f>SUM(L53:M53)</f>
        <v>20</v>
      </c>
      <c r="O53" s="3"/>
      <c r="P53" s="3">
        <f>SUM(N53:O53)</f>
        <v>20</v>
      </c>
      <c r="Q53" s="69">
        <v>20</v>
      </c>
      <c r="R53" s="3"/>
      <c r="S53" s="3">
        <f>SUM(Q53:R53)</f>
        <v>20</v>
      </c>
      <c r="T53" s="3"/>
      <c r="U53" s="3">
        <f>SUM(S53:T53)</f>
        <v>20</v>
      </c>
    </row>
    <row r="54" spans="1:21" ht="15.75" hidden="1" outlineLevel="7" x14ac:dyDescent="0.2">
      <c r="A54" s="210" t="s">
        <v>351</v>
      </c>
      <c r="B54" s="210" t="s">
        <v>349</v>
      </c>
      <c r="C54" s="210" t="s">
        <v>16</v>
      </c>
      <c r="D54" s="210"/>
      <c r="E54" s="61" t="s">
        <v>17</v>
      </c>
      <c r="F54" s="64">
        <f>F55</f>
        <v>12</v>
      </c>
      <c r="G54" s="64">
        <f t="shared" ref="G54:K54" si="80">G55</f>
        <v>0</v>
      </c>
      <c r="H54" s="64">
        <f t="shared" si="80"/>
        <v>12</v>
      </c>
      <c r="I54" s="64">
        <f t="shared" si="80"/>
        <v>0</v>
      </c>
      <c r="J54" s="64">
        <f t="shared" si="80"/>
        <v>0</v>
      </c>
      <c r="K54" s="64">
        <f t="shared" si="80"/>
        <v>12</v>
      </c>
      <c r="L54" s="64">
        <f>L55</f>
        <v>12</v>
      </c>
      <c r="M54" s="64">
        <f t="shared" ref="M54:O54" si="81">M55</f>
        <v>0</v>
      </c>
      <c r="N54" s="64">
        <f t="shared" ref="N54:P54" si="82">N55</f>
        <v>12</v>
      </c>
      <c r="O54" s="64">
        <f t="shared" si="81"/>
        <v>0</v>
      </c>
      <c r="P54" s="64">
        <f t="shared" si="82"/>
        <v>12</v>
      </c>
      <c r="Q54" s="64">
        <f>Q55</f>
        <v>12</v>
      </c>
      <c r="R54" s="64">
        <f t="shared" ref="R54:T54" si="83">R55</f>
        <v>0</v>
      </c>
      <c r="S54" s="64">
        <f t="shared" ref="S54:U54" si="84">S55</f>
        <v>12</v>
      </c>
      <c r="T54" s="64">
        <f t="shared" si="83"/>
        <v>0</v>
      </c>
      <c r="U54" s="64">
        <f t="shared" si="84"/>
        <v>12</v>
      </c>
    </row>
    <row r="55" spans="1:21" ht="15.75" hidden="1" outlineLevel="7" x14ac:dyDescent="0.2">
      <c r="A55" s="59" t="s">
        <v>351</v>
      </c>
      <c r="B55" s="59" t="s">
        <v>349</v>
      </c>
      <c r="C55" s="59" t="s">
        <v>16</v>
      </c>
      <c r="D55" s="59" t="s">
        <v>6</v>
      </c>
      <c r="E55" s="82" t="s">
        <v>7</v>
      </c>
      <c r="F55" s="3">
        <v>12</v>
      </c>
      <c r="G55" s="3"/>
      <c r="H55" s="3">
        <f>SUM(F55:G55)</f>
        <v>12</v>
      </c>
      <c r="I55" s="3"/>
      <c r="J55" s="3"/>
      <c r="K55" s="3">
        <f>SUM(H55:J55)</f>
        <v>12</v>
      </c>
      <c r="L55" s="3">
        <v>12</v>
      </c>
      <c r="M55" s="3"/>
      <c r="N55" s="3">
        <f>SUM(L55:M55)</f>
        <v>12</v>
      </c>
      <c r="O55" s="3"/>
      <c r="P55" s="3">
        <f>SUM(N55:O55)</f>
        <v>12</v>
      </c>
      <c r="Q55" s="3">
        <v>12</v>
      </c>
      <c r="R55" s="3"/>
      <c r="S55" s="3">
        <f>SUM(Q55:R55)</f>
        <v>12</v>
      </c>
      <c r="T55" s="3"/>
      <c r="U55" s="3">
        <f>SUM(S55:T55)</f>
        <v>12</v>
      </c>
    </row>
    <row r="56" spans="1:21" ht="15.75" hidden="1" outlineLevel="7" x14ac:dyDescent="0.2">
      <c r="A56" s="59"/>
      <c r="B56" s="59"/>
      <c r="C56" s="59"/>
      <c r="D56" s="59"/>
      <c r="E56" s="82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5.75" x14ac:dyDescent="0.2">
      <c r="A57" s="210" t="s">
        <v>354</v>
      </c>
      <c r="B57" s="210"/>
      <c r="C57" s="210"/>
      <c r="D57" s="210"/>
      <c r="E57" s="61" t="s">
        <v>679</v>
      </c>
      <c r="F57" s="64">
        <f t="shared" ref="F57:U57" si="85">F58+F167+F210+F298+F409+F421+F463+F476+F531</f>
        <v>1554521.7000000002</v>
      </c>
      <c r="G57" s="64">
        <f t="shared" si="85"/>
        <v>4478.2800000000097</v>
      </c>
      <c r="H57" s="64">
        <f t="shared" si="85"/>
        <v>1558999.98</v>
      </c>
      <c r="I57" s="64">
        <f t="shared" si="85"/>
        <v>22386.490960000003</v>
      </c>
      <c r="J57" s="64">
        <f t="shared" si="85"/>
        <v>81775.396439999997</v>
      </c>
      <c r="K57" s="64">
        <f t="shared" si="85"/>
        <v>1663161.8674000001</v>
      </c>
      <c r="L57" s="64">
        <f t="shared" si="85"/>
        <v>1121392.3</v>
      </c>
      <c r="M57" s="64">
        <f t="shared" si="85"/>
        <v>161.09999999999854</v>
      </c>
      <c r="N57" s="64">
        <f t="shared" si="85"/>
        <v>1121553.3999999999</v>
      </c>
      <c r="O57" s="64">
        <f t="shared" si="85"/>
        <v>0</v>
      </c>
      <c r="P57" s="64">
        <f t="shared" si="85"/>
        <v>1121553.3999999999</v>
      </c>
      <c r="Q57" s="64">
        <f t="shared" si="85"/>
        <v>1111178.3999999999</v>
      </c>
      <c r="R57" s="64">
        <f t="shared" si="85"/>
        <v>2128.2159499999998</v>
      </c>
      <c r="S57" s="64">
        <f t="shared" si="85"/>
        <v>1113306.61595</v>
      </c>
      <c r="T57" s="64">
        <f t="shared" si="85"/>
        <v>0</v>
      </c>
      <c r="U57" s="64">
        <f t="shared" si="85"/>
        <v>1113306.61595</v>
      </c>
    </row>
    <row r="58" spans="1:21" ht="15.75" collapsed="1" x14ac:dyDescent="0.2">
      <c r="A58" s="210" t="s">
        <v>354</v>
      </c>
      <c r="B58" s="210" t="s">
        <v>341</v>
      </c>
      <c r="C58" s="210"/>
      <c r="D58" s="210"/>
      <c r="E58" s="60" t="s">
        <v>342</v>
      </c>
      <c r="F58" s="64">
        <f>F59+F63+F103+F107+F99+F93</f>
        <v>446847.3</v>
      </c>
      <c r="G58" s="64">
        <f t="shared" ref="G58:I58" si="86">G59+G63+G103+G107+G99+G93</f>
        <v>-196441.42766999998</v>
      </c>
      <c r="H58" s="64">
        <f t="shared" si="86"/>
        <v>250405.87233000001</v>
      </c>
      <c r="I58" s="64">
        <f t="shared" si="86"/>
        <v>0</v>
      </c>
      <c r="J58" s="64">
        <f t="shared" ref="J58:K58" si="87">J59+J63+J103+J107+J99+J93</f>
        <v>17221.818220000001</v>
      </c>
      <c r="K58" s="64">
        <f t="shared" si="87"/>
        <v>267627.69055</v>
      </c>
      <c r="L58" s="64">
        <f t="shared" ref="L58:Q58" si="88">L59+L63+L103+L107+L99+L93</f>
        <v>259744.29999999996</v>
      </c>
      <c r="M58" s="64">
        <f t="shared" ref="M58:O58" si="89">M59+M63+M103+M107+M99+M93</f>
        <v>-3460.3</v>
      </c>
      <c r="N58" s="64">
        <f t="shared" ref="N58:P58" si="90">N59+N63+N103+N107+N99+N93</f>
        <v>256283.99999999997</v>
      </c>
      <c r="O58" s="64">
        <f t="shared" si="89"/>
        <v>0</v>
      </c>
      <c r="P58" s="64">
        <f t="shared" si="90"/>
        <v>256283.99999999997</v>
      </c>
      <c r="Q58" s="64">
        <f t="shared" si="88"/>
        <v>247866.09999999998</v>
      </c>
      <c r="R58" s="64">
        <f t="shared" ref="R58:T58" si="91">R59+R63+R103+R107+R99+R93</f>
        <v>-3460.3</v>
      </c>
      <c r="S58" s="64">
        <f t="shared" ref="S58:U58" si="92">S59+S63+S103+S107+S99+S93</f>
        <v>244405.8</v>
      </c>
      <c r="T58" s="64">
        <f t="shared" si="91"/>
        <v>0</v>
      </c>
      <c r="U58" s="64">
        <f t="shared" si="92"/>
        <v>244405.8</v>
      </c>
    </row>
    <row r="59" spans="1:21" ht="21.75" hidden="1" customHeight="1" outlineLevel="1" x14ac:dyDescent="0.2">
      <c r="A59" s="210" t="s">
        <v>354</v>
      </c>
      <c r="B59" s="210" t="s">
        <v>355</v>
      </c>
      <c r="C59" s="210"/>
      <c r="D59" s="210"/>
      <c r="E59" s="61" t="s">
        <v>356</v>
      </c>
      <c r="F59" s="64">
        <f t="shared" ref="F59:U61" si="93">F60</f>
        <v>4393.2</v>
      </c>
      <c r="G59" s="64">
        <f t="shared" si="93"/>
        <v>0</v>
      </c>
      <c r="H59" s="64">
        <f t="shared" si="93"/>
        <v>4393.2</v>
      </c>
      <c r="I59" s="64">
        <f t="shared" si="93"/>
        <v>0</v>
      </c>
      <c r="J59" s="64">
        <f t="shared" si="93"/>
        <v>0</v>
      </c>
      <c r="K59" s="64">
        <f t="shared" si="93"/>
        <v>4393.2</v>
      </c>
      <c r="L59" s="64">
        <f t="shared" ref="L59:Q61" si="94">L60</f>
        <v>4393.2</v>
      </c>
      <c r="M59" s="64">
        <f t="shared" si="93"/>
        <v>0</v>
      </c>
      <c r="N59" s="64">
        <f t="shared" si="93"/>
        <v>4393.2</v>
      </c>
      <c r="O59" s="64">
        <f t="shared" si="93"/>
        <v>0</v>
      </c>
      <c r="P59" s="64">
        <f t="shared" si="93"/>
        <v>4393.2</v>
      </c>
      <c r="Q59" s="64">
        <f t="shared" si="94"/>
        <v>4393.2</v>
      </c>
      <c r="R59" s="64">
        <f t="shared" si="93"/>
        <v>0</v>
      </c>
      <c r="S59" s="64">
        <f t="shared" si="93"/>
        <v>4393.2</v>
      </c>
      <c r="T59" s="64">
        <f t="shared" si="93"/>
        <v>0</v>
      </c>
      <c r="U59" s="64">
        <f t="shared" si="93"/>
        <v>4393.2</v>
      </c>
    </row>
    <row r="60" spans="1:21" ht="15.75" hidden="1" outlineLevel="2" x14ac:dyDescent="0.2">
      <c r="A60" s="210" t="s">
        <v>354</v>
      </c>
      <c r="B60" s="210" t="s">
        <v>355</v>
      </c>
      <c r="C60" s="210" t="s">
        <v>0</v>
      </c>
      <c r="D60" s="210"/>
      <c r="E60" s="61" t="s">
        <v>1</v>
      </c>
      <c r="F60" s="64">
        <f t="shared" si="93"/>
        <v>4393.2</v>
      </c>
      <c r="G60" s="64">
        <f t="shared" si="93"/>
        <v>0</v>
      </c>
      <c r="H60" s="64">
        <f t="shared" si="93"/>
        <v>4393.2</v>
      </c>
      <c r="I60" s="64">
        <f t="shared" si="93"/>
        <v>0</v>
      </c>
      <c r="J60" s="64">
        <f t="shared" si="93"/>
        <v>0</v>
      </c>
      <c r="K60" s="64">
        <f t="shared" si="93"/>
        <v>4393.2</v>
      </c>
      <c r="L60" s="64">
        <f t="shared" si="94"/>
        <v>4393.2</v>
      </c>
      <c r="M60" s="64">
        <f t="shared" si="93"/>
        <v>0</v>
      </c>
      <c r="N60" s="64">
        <f t="shared" si="93"/>
        <v>4393.2</v>
      </c>
      <c r="O60" s="64">
        <f t="shared" si="93"/>
        <v>0</v>
      </c>
      <c r="P60" s="64">
        <f t="shared" si="93"/>
        <v>4393.2</v>
      </c>
      <c r="Q60" s="64">
        <f t="shared" si="94"/>
        <v>4393.2</v>
      </c>
      <c r="R60" s="64">
        <f t="shared" si="93"/>
        <v>0</v>
      </c>
      <c r="S60" s="64">
        <f t="shared" si="93"/>
        <v>4393.2</v>
      </c>
      <c r="T60" s="64">
        <f t="shared" si="93"/>
        <v>0</v>
      </c>
      <c r="U60" s="64">
        <f t="shared" si="93"/>
        <v>4393.2</v>
      </c>
    </row>
    <row r="61" spans="1:21" ht="15.75" hidden="1" outlineLevel="3" x14ac:dyDescent="0.2">
      <c r="A61" s="210" t="s">
        <v>354</v>
      </c>
      <c r="B61" s="210" t="s">
        <v>355</v>
      </c>
      <c r="C61" s="210" t="s">
        <v>20</v>
      </c>
      <c r="D61" s="210"/>
      <c r="E61" s="61" t="s">
        <v>723</v>
      </c>
      <c r="F61" s="64">
        <f t="shared" si="93"/>
        <v>4393.2</v>
      </c>
      <c r="G61" s="64">
        <f t="shared" si="93"/>
        <v>0</v>
      </c>
      <c r="H61" s="64">
        <f t="shared" si="93"/>
        <v>4393.2</v>
      </c>
      <c r="I61" s="64">
        <f t="shared" si="93"/>
        <v>0</v>
      </c>
      <c r="J61" s="64">
        <f t="shared" si="93"/>
        <v>0</v>
      </c>
      <c r="K61" s="64">
        <f t="shared" si="93"/>
        <v>4393.2</v>
      </c>
      <c r="L61" s="64">
        <f t="shared" si="94"/>
        <v>4393.2</v>
      </c>
      <c r="M61" s="64">
        <f t="shared" si="93"/>
        <v>0</v>
      </c>
      <c r="N61" s="64">
        <f t="shared" si="93"/>
        <v>4393.2</v>
      </c>
      <c r="O61" s="64">
        <f t="shared" si="93"/>
        <v>0</v>
      </c>
      <c r="P61" s="64">
        <f t="shared" si="93"/>
        <v>4393.2</v>
      </c>
      <c r="Q61" s="64">
        <f t="shared" si="94"/>
        <v>4393.2</v>
      </c>
      <c r="R61" s="64">
        <f t="shared" si="93"/>
        <v>0</v>
      </c>
      <c r="S61" s="64">
        <f t="shared" si="93"/>
        <v>4393.2</v>
      </c>
      <c r="T61" s="64">
        <f t="shared" si="93"/>
        <v>0</v>
      </c>
      <c r="U61" s="64">
        <f t="shared" si="93"/>
        <v>4393.2</v>
      </c>
    </row>
    <row r="62" spans="1:21" ht="31.5" hidden="1" outlineLevel="7" x14ac:dyDescent="0.2">
      <c r="A62" s="59" t="s">
        <v>354</v>
      </c>
      <c r="B62" s="59" t="s">
        <v>355</v>
      </c>
      <c r="C62" s="59" t="s">
        <v>20</v>
      </c>
      <c r="D62" s="59" t="s">
        <v>3</v>
      </c>
      <c r="E62" s="82" t="s">
        <v>4</v>
      </c>
      <c r="F62" s="3">
        <v>4393.2</v>
      </c>
      <c r="G62" s="3"/>
      <c r="H62" s="3">
        <f>SUM(F62:G62)</f>
        <v>4393.2</v>
      </c>
      <c r="I62" s="3"/>
      <c r="J62" s="3"/>
      <c r="K62" s="3">
        <f>SUM(H62:J62)</f>
        <v>4393.2</v>
      </c>
      <c r="L62" s="69">
        <v>4393.2</v>
      </c>
      <c r="M62" s="3"/>
      <c r="N62" s="3">
        <f>SUM(L62:M62)</f>
        <v>4393.2</v>
      </c>
      <c r="O62" s="3"/>
      <c r="P62" s="3">
        <f>SUM(N62:O62)</f>
        <v>4393.2</v>
      </c>
      <c r="Q62" s="69">
        <v>4393.2</v>
      </c>
      <c r="R62" s="3"/>
      <c r="S62" s="3">
        <f>SUM(Q62:R62)</f>
        <v>4393.2</v>
      </c>
      <c r="T62" s="3"/>
      <c r="U62" s="3">
        <f>SUM(S62:T62)</f>
        <v>4393.2</v>
      </c>
    </row>
    <row r="63" spans="1:21" ht="31.5" hidden="1" outlineLevel="1" x14ac:dyDescent="0.2">
      <c r="A63" s="210" t="s">
        <v>354</v>
      </c>
      <c r="B63" s="210" t="s">
        <v>357</v>
      </c>
      <c r="C63" s="210"/>
      <c r="D63" s="210"/>
      <c r="E63" s="61" t="s">
        <v>358</v>
      </c>
      <c r="F63" s="64">
        <f>F69+F64</f>
        <v>146108.79999999999</v>
      </c>
      <c r="G63" s="64">
        <f t="shared" ref="G63:I63" si="95">G69+G64</f>
        <v>-3460.3</v>
      </c>
      <c r="H63" s="64">
        <f t="shared" si="95"/>
        <v>142648.5</v>
      </c>
      <c r="I63" s="64">
        <f t="shared" si="95"/>
        <v>0</v>
      </c>
      <c r="J63" s="64">
        <f t="shared" ref="J63:K63" si="96">J69+J64</f>
        <v>0</v>
      </c>
      <c r="K63" s="64">
        <f t="shared" si="96"/>
        <v>142648.5</v>
      </c>
      <c r="L63" s="64">
        <f t="shared" ref="L63:Q63" si="97">L69+L64</f>
        <v>145436.59999999995</v>
      </c>
      <c r="M63" s="64">
        <f t="shared" ref="M63:O63" si="98">M69+M64</f>
        <v>-3460.3</v>
      </c>
      <c r="N63" s="64">
        <f t="shared" ref="N63:P63" si="99">N69+N64</f>
        <v>141976.29999999996</v>
      </c>
      <c r="O63" s="64">
        <f t="shared" si="98"/>
        <v>0</v>
      </c>
      <c r="P63" s="64">
        <f t="shared" si="99"/>
        <v>141976.29999999996</v>
      </c>
      <c r="Q63" s="64">
        <f t="shared" si="97"/>
        <v>145576.99999999997</v>
      </c>
      <c r="R63" s="64">
        <f t="shared" ref="R63:T63" si="100">R69+R64</f>
        <v>-3460.3</v>
      </c>
      <c r="S63" s="64">
        <f t="shared" ref="S63:U63" si="101">S69+S64</f>
        <v>142116.69999999998</v>
      </c>
      <c r="T63" s="64">
        <f t="shared" si="100"/>
        <v>0</v>
      </c>
      <c r="U63" s="64">
        <f t="shared" si="101"/>
        <v>142116.69999999998</v>
      </c>
    </row>
    <row r="64" spans="1:21" ht="31.5" hidden="1" outlineLevel="1" x14ac:dyDescent="0.2">
      <c r="A64" s="210" t="s">
        <v>354</v>
      </c>
      <c r="B64" s="210" t="s">
        <v>357</v>
      </c>
      <c r="C64" s="210" t="s">
        <v>21</v>
      </c>
      <c r="D64" s="210"/>
      <c r="E64" s="61" t="s">
        <v>687</v>
      </c>
      <c r="F64" s="64">
        <f>F65</f>
        <v>272.7</v>
      </c>
      <c r="G64" s="64">
        <f t="shared" ref="G64:K67" si="102">G65</f>
        <v>0</v>
      </c>
      <c r="H64" s="64">
        <f t="shared" si="102"/>
        <v>272.7</v>
      </c>
      <c r="I64" s="64">
        <f t="shared" si="102"/>
        <v>0</v>
      </c>
      <c r="J64" s="64">
        <f t="shared" si="102"/>
        <v>0</v>
      </c>
      <c r="K64" s="64">
        <f t="shared" si="102"/>
        <v>272.7</v>
      </c>
      <c r="L64" s="64">
        <f t="shared" ref="L64:Q67" si="103">L65</f>
        <v>280.8</v>
      </c>
      <c r="M64" s="64">
        <f t="shared" ref="M64:O67" si="104">M65</f>
        <v>0</v>
      </c>
      <c r="N64" s="64">
        <f t="shared" ref="N64:P67" si="105">N65</f>
        <v>280.8</v>
      </c>
      <c r="O64" s="64">
        <f t="shared" si="104"/>
        <v>0</v>
      </c>
      <c r="P64" s="64">
        <f t="shared" si="105"/>
        <v>280.8</v>
      </c>
      <c r="Q64" s="64">
        <f t="shared" si="103"/>
        <v>421.2</v>
      </c>
      <c r="R64" s="64">
        <f t="shared" ref="R64:T67" si="106">R65</f>
        <v>0</v>
      </c>
      <c r="S64" s="64">
        <f t="shared" ref="S64:U67" si="107">S65</f>
        <v>421.2</v>
      </c>
      <c r="T64" s="64">
        <f t="shared" si="106"/>
        <v>0</v>
      </c>
      <c r="U64" s="64">
        <f t="shared" si="107"/>
        <v>421.2</v>
      </c>
    </row>
    <row r="65" spans="1:21" ht="31.5" hidden="1" outlineLevel="1" x14ac:dyDescent="0.2">
      <c r="A65" s="210" t="s">
        <v>354</v>
      </c>
      <c r="B65" s="210" t="s">
        <v>357</v>
      </c>
      <c r="C65" s="210" t="s">
        <v>22</v>
      </c>
      <c r="D65" s="210"/>
      <c r="E65" s="61" t="s">
        <v>688</v>
      </c>
      <c r="F65" s="64">
        <f>F66</f>
        <v>272.7</v>
      </c>
      <c r="G65" s="64">
        <f t="shared" si="102"/>
        <v>0</v>
      </c>
      <c r="H65" s="64">
        <f t="shared" si="102"/>
        <v>272.7</v>
      </c>
      <c r="I65" s="64">
        <f t="shared" si="102"/>
        <v>0</v>
      </c>
      <c r="J65" s="64">
        <f t="shared" si="102"/>
        <v>0</v>
      </c>
      <c r="K65" s="64">
        <f t="shared" si="102"/>
        <v>272.7</v>
      </c>
      <c r="L65" s="64">
        <f t="shared" si="103"/>
        <v>280.8</v>
      </c>
      <c r="M65" s="64">
        <f t="shared" si="104"/>
        <v>0</v>
      </c>
      <c r="N65" s="64">
        <f t="shared" si="105"/>
        <v>280.8</v>
      </c>
      <c r="O65" s="64">
        <f t="shared" si="104"/>
        <v>0</v>
      </c>
      <c r="P65" s="64">
        <f t="shared" si="105"/>
        <v>280.8</v>
      </c>
      <c r="Q65" s="64">
        <f t="shared" si="103"/>
        <v>421.2</v>
      </c>
      <c r="R65" s="64">
        <f t="shared" si="106"/>
        <v>0</v>
      </c>
      <c r="S65" s="64">
        <f t="shared" si="107"/>
        <v>421.2</v>
      </c>
      <c r="T65" s="64">
        <f t="shared" si="106"/>
        <v>0</v>
      </c>
      <c r="U65" s="64">
        <f t="shared" si="107"/>
        <v>421.2</v>
      </c>
    </row>
    <row r="66" spans="1:21" ht="15.75" hidden="1" outlineLevel="1" x14ac:dyDescent="0.2">
      <c r="A66" s="210" t="s">
        <v>354</v>
      </c>
      <c r="B66" s="210" t="s">
        <v>357</v>
      </c>
      <c r="C66" s="210" t="s">
        <v>487</v>
      </c>
      <c r="D66" s="210"/>
      <c r="E66" s="61" t="s">
        <v>488</v>
      </c>
      <c r="F66" s="64">
        <f>F67</f>
        <v>272.7</v>
      </c>
      <c r="G66" s="64">
        <f t="shared" si="102"/>
        <v>0</v>
      </c>
      <c r="H66" s="64">
        <f t="shared" si="102"/>
        <v>272.7</v>
      </c>
      <c r="I66" s="64">
        <f t="shared" si="102"/>
        <v>0</v>
      </c>
      <c r="J66" s="64">
        <f t="shared" si="102"/>
        <v>0</v>
      </c>
      <c r="K66" s="64">
        <f t="shared" si="102"/>
        <v>272.7</v>
      </c>
      <c r="L66" s="64">
        <f t="shared" si="103"/>
        <v>280.8</v>
      </c>
      <c r="M66" s="64">
        <f t="shared" si="104"/>
        <v>0</v>
      </c>
      <c r="N66" s="64">
        <f t="shared" si="105"/>
        <v>280.8</v>
      </c>
      <c r="O66" s="64">
        <f t="shared" si="104"/>
        <v>0</v>
      </c>
      <c r="P66" s="64">
        <f t="shared" si="105"/>
        <v>280.8</v>
      </c>
      <c r="Q66" s="64">
        <f t="shared" si="103"/>
        <v>421.2</v>
      </c>
      <c r="R66" s="64">
        <f t="shared" si="106"/>
        <v>0</v>
      </c>
      <c r="S66" s="64">
        <f t="shared" si="107"/>
        <v>421.2</v>
      </c>
      <c r="T66" s="64">
        <f t="shared" si="106"/>
        <v>0</v>
      </c>
      <c r="U66" s="64">
        <f t="shared" si="107"/>
        <v>421.2</v>
      </c>
    </row>
    <row r="67" spans="1:21" ht="47.25" hidden="1" outlineLevel="1" x14ac:dyDescent="0.2">
      <c r="A67" s="210" t="s">
        <v>354</v>
      </c>
      <c r="B67" s="210" t="s">
        <v>357</v>
      </c>
      <c r="C67" s="210" t="s">
        <v>489</v>
      </c>
      <c r="D67" s="210"/>
      <c r="E67" s="61" t="s">
        <v>490</v>
      </c>
      <c r="F67" s="64">
        <f>F68</f>
        <v>272.7</v>
      </c>
      <c r="G67" s="64">
        <f t="shared" si="102"/>
        <v>0</v>
      </c>
      <c r="H67" s="64">
        <f t="shared" si="102"/>
        <v>272.7</v>
      </c>
      <c r="I67" s="64">
        <f t="shared" si="102"/>
        <v>0</v>
      </c>
      <c r="J67" s="64">
        <f t="shared" si="102"/>
        <v>0</v>
      </c>
      <c r="K67" s="64">
        <f t="shared" si="102"/>
        <v>272.7</v>
      </c>
      <c r="L67" s="64">
        <f t="shared" si="103"/>
        <v>280.8</v>
      </c>
      <c r="M67" s="64">
        <f t="shared" si="104"/>
        <v>0</v>
      </c>
      <c r="N67" s="64">
        <f t="shared" si="105"/>
        <v>280.8</v>
      </c>
      <c r="O67" s="64">
        <f t="shared" si="104"/>
        <v>0</v>
      </c>
      <c r="P67" s="64">
        <f t="shared" si="105"/>
        <v>280.8</v>
      </c>
      <c r="Q67" s="64">
        <f t="shared" si="103"/>
        <v>421.2</v>
      </c>
      <c r="R67" s="64">
        <f t="shared" si="106"/>
        <v>0</v>
      </c>
      <c r="S67" s="64">
        <f t="shared" si="107"/>
        <v>421.2</v>
      </c>
      <c r="T67" s="64">
        <f t="shared" si="106"/>
        <v>0</v>
      </c>
      <c r="U67" s="64">
        <f t="shared" si="107"/>
        <v>421.2</v>
      </c>
    </row>
    <row r="68" spans="1:21" ht="31.5" hidden="1" outlineLevel="1" x14ac:dyDescent="0.2">
      <c r="A68" s="59" t="s">
        <v>354</v>
      </c>
      <c r="B68" s="59" t="s">
        <v>357</v>
      </c>
      <c r="C68" s="59" t="s">
        <v>489</v>
      </c>
      <c r="D68" s="59" t="s">
        <v>3</v>
      </c>
      <c r="E68" s="82" t="s">
        <v>4</v>
      </c>
      <c r="F68" s="3">
        <v>272.7</v>
      </c>
      <c r="G68" s="3"/>
      <c r="H68" s="3">
        <f>SUM(F68:G68)</f>
        <v>272.7</v>
      </c>
      <c r="I68" s="3"/>
      <c r="J68" s="3"/>
      <c r="K68" s="3">
        <f>SUM(H68:J68)</f>
        <v>272.7</v>
      </c>
      <c r="L68" s="3">
        <v>280.8</v>
      </c>
      <c r="M68" s="3"/>
      <c r="N68" s="3">
        <f>SUM(L68:M68)</f>
        <v>280.8</v>
      </c>
      <c r="O68" s="3"/>
      <c r="P68" s="3">
        <f>SUM(N68:O68)</f>
        <v>280.8</v>
      </c>
      <c r="Q68" s="3">
        <v>421.2</v>
      </c>
      <c r="R68" s="3"/>
      <c r="S68" s="3">
        <f>SUM(Q68:R68)</f>
        <v>421.2</v>
      </c>
      <c r="T68" s="3"/>
      <c r="U68" s="3">
        <f>SUM(S68:T68)</f>
        <v>421.2</v>
      </c>
    </row>
    <row r="69" spans="1:21" ht="31.5" hidden="1" outlineLevel="2" x14ac:dyDescent="0.2">
      <c r="A69" s="210" t="s">
        <v>354</v>
      </c>
      <c r="B69" s="210" t="s">
        <v>357</v>
      </c>
      <c r="C69" s="210" t="s">
        <v>23</v>
      </c>
      <c r="D69" s="210"/>
      <c r="E69" s="61" t="s">
        <v>672</v>
      </c>
      <c r="F69" s="64">
        <f t="shared" ref="F69:U70" si="108">F70</f>
        <v>145836.09999999998</v>
      </c>
      <c r="G69" s="64">
        <f t="shared" si="108"/>
        <v>-3460.3</v>
      </c>
      <c r="H69" s="64">
        <f t="shared" si="108"/>
        <v>142375.79999999999</v>
      </c>
      <c r="I69" s="64">
        <f t="shared" si="108"/>
        <v>0</v>
      </c>
      <c r="J69" s="64">
        <f t="shared" si="108"/>
        <v>0</v>
      </c>
      <c r="K69" s="64">
        <f t="shared" si="108"/>
        <v>142375.79999999999</v>
      </c>
      <c r="L69" s="64">
        <f t="shared" ref="L69:Q70" si="109">L70</f>
        <v>145155.79999999996</v>
      </c>
      <c r="M69" s="64">
        <f t="shared" si="108"/>
        <v>-3460.3</v>
      </c>
      <c r="N69" s="64">
        <f t="shared" si="108"/>
        <v>141695.49999999997</v>
      </c>
      <c r="O69" s="64">
        <f t="shared" si="108"/>
        <v>0</v>
      </c>
      <c r="P69" s="64">
        <f t="shared" si="108"/>
        <v>141695.49999999997</v>
      </c>
      <c r="Q69" s="64">
        <f t="shared" si="109"/>
        <v>145155.79999999996</v>
      </c>
      <c r="R69" s="64">
        <f t="shared" si="108"/>
        <v>-3460.3</v>
      </c>
      <c r="S69" s="64">
        <f t="shared" si="108"/>
        <v>141695.49999999997</v>
      </c>
      <c r="T69" s="64">
        <f t="shared" si="108"/>
        <v>0</v>
      </c>
      <c r="U69" s="64">
        <f t="shared" si="108"/>
        <v>141695.49999999997</v>
      </c>
    </row>
    <row r="70" spans="1:21" ht="31.5" hidden="1" outlineLevel="3" x14ac:dyDescent="0.2">
      <c r="A70" s="210" t="s">
        <v>354</v>
      </c>
      <c r="B70" s="210" t="s">
        <v>357</v>
      </c>
      <c r="C70" s="210" t="s">
        <v>24</v>
      </c>
      <c r="D70" s="210"/>
      <c r="E70" s="61" t="s">
        <v>673</v>
      </c>
      <c r="F70" s="64">
        <f t="shared" si="108"/>
        <v>145836.09999999998</v>
      </c>
      <c r="G70" s="64">
        <f t="shared" si="108"/>
        <v>-3460.3</v>
      </c>
      <c r="H70" s="64">
        <f t="shared" si="108"/>
        <v>142375.79999999999</v>
      </c>
      <c r="I70" s="64">
        <f t="shared" si="108"/>
        <v>0</v>
      </c>
      <c r="J70" s="64">
        <f t="shared" si="108"/>
        <v>0</v>
      </c>
      <c r="K70" s="64">
        <f t="shared" si="108"/>
        <v>142375.79999999999</v>
      </c>
      <c r="L70" s="64">
        <f t="shared" si="109"/>
        <v>145155.79999999996</v>
      </c>
      <c r="M70" s="64">
        <f t="shared" si="108"/>
        <v>-3460.3</v>
      </c>
      <c r="N70" s="64">
        <f t="shared" si="108"/>
        <v>141695.49999999997</v>
      </c>
      <c r="O70" s="64">
        <f t="shared" si="108"/>
        <v>0</v>
      </c>
      <c r="P70" s="64">
        <f t="shared" si="108"/>
        <v>141695.49999999997</v>
      </c>
      <c r="Q70" s="64">
        <f t="shared" si="109"/>
        <v>145155.79999999996</v>
      </c>
      <c r="R70" s="64">
        <f t="shared" si="108"/>
        <v>-3460.3</v>
      </c>
      <c r="S70" s="64">
        <f t="shared" si="108"/>
        <v>141695.49999999997</v>
      </c>
      <c r="T70" s="64">
        <f t="shared" si="108"/>
        <v>0</v>
      </c>
      <c r="U70" s="64">
        <f t="shared" si="108"/>
        <v>141695.49999999997</v>
      </c>
    </row>
    <row r="71" spans="1:21" ht="31.5" hidden="1" outlineLevel="4" x14ac:dyDescent="0.2">
      <c r="A71" s="210" t="s">
        <v>354</v>
      </c>
      <c r="B71" s="210" t="s">
        <v>357</v>
      </c>
      <c r="C71" s="210" t="s">
        <v>25</v>
      </c>
      <c r="D71" s="210"/>
      <c r="E71" s="61" t="s">
        <v>26</v>
      </c>
      <c r="F71" s="64">
        <f>F72+F77+F79+F81+F83+F86+F89+F91</f>
        <v>145836.09999999998</v>
      </c>
      <c r="G71" s="64">
        <f t="shared" ref="G71:I71" si="110">G72+G77+G79+G81+G83+G86+G89+G91</f>
        <v>-3460.3</v>
      </c>
      <c r="H71" s="64">
        <f t="shared" si="110"/>
        <v>142375.79999999999</v>
      </c>
      <c r="I71" s="64">
        <f t="shared" si="110"/>
        <v>0</v>
      </c>
      <c r="J71" s="64">
        <f t="shared" ref="J71:K71" si="111">J72+J77+J79+J81+J83+J86+J89+J91</f>
        <v>0</v>
      </c>
      <c r="K71" s="64">
        <f t="shared" si="111"/>
        <v>142375.79999999999</v>
      </c>
      <c r="L71" s="64">
        <f t="shared" ref="L71:Q71" si="112">L72+L77+L79+L81+L83+L86+L89+L91</f>
        <v>145155.79999999996</v>
      </c>
      <c r="M71" s="64">
        <f t="shared" ref="M71:O71" si="113">M72+M77+M79+M81+M83+M86+M89+M91</f>
        <v>-3460.3</v>
      </c>
      <c r="N71" s="64">
        <f t="shared" ref="N71:P71" si="114">N72+N77+N79+N81+N83+N86+N89+N91</f>
        <v>141695.49999999997</v>
      </c>
      <c r="O71" s="64">
        <f t="shared" si="113"/>
        <v>0</v>
      </c>
      <c r="P71" s="64">
        <f t="shared" si="114"/>
        <v>141695.49999999997</v>
      </c>
      <c r="Q71" s="64">
        <f t="shared" si="112"/>
        <v>145155.79999999996</v>
      </c>
      <c r="R71" s="64">
        <f t="shared" ref="R71:T71" si="115">R72+R77+R79+R81+R83+R86+R89+R91</f>
        <v>-3460.3</v>
      </c>
      <c r="S71" s="64">
        <f t="shared" ref="S71:U71" si="116">S72+S77+S79+S81+S83+S86+S89+S91</f>
        <v>141695.49999999997</v>
      </c>
      <c r="T71" s="64">
        <f t="shared" si="115"/>
        <v>0</v>
      </c>
      <c r="U71" s="64">
        <f t="shared" si="116"/>
        <v>141695.49999999997</v>
      </c>
    </row>
    <row r="72" spans="1:21" ht="15.75" hidden="1" outlineLevel="5" x14ac:dyDescent="0.2">
      <c r="A72" s="210" t="s">
        <v>354</v>
      </c>
      <c r="B72" s="210" t="s">
        <v>357</v>
      </c>
      <c r="C72" s="210" t="s">
        <v>27</v>
      </c>
      <c r="D72" s="210"/>
      <c r="E72" s="61" t="s">
        <v>28</v>
      </c>
      <c r="F72" s="64">
        <f t="shared" ref="F72:I72" si="117">F73+F74+F76+F75</f>
        <v>134950.79999999999</v>
      </c>
      <c r="G72" s="64">
        <f t="shared" si="117"/>
        <v>-3460.3</v>
      </c>
      <c r="H72" s="64">
        <f t="shared" si="117"/>
        <v>131490.5</v>
      </c>
      <c r="I72" s="64">
        <f t="shared" si="117"/>
        <v>0</v>
      </c>
      <c r="J72" s="64">
        <f t="shared" ref="J72:K72" si="118">J73+J74+J76+J75</f>
        <v>0</v>
      </c>
      <c r="K72" s="64">
        <f t="shared" si="118"/>
        <v>131490.5</v>
      </c>
      <c r="L72" s="64">
        <f t="shared" ref="L72:S72" si="119">L73+L74+L76+L75</f>
        <v>134190.79999999999</v>
      </c>
      <c r="M72" s="64">
        <f t="shared" si="119"/>
        <v>-3460.3</v>
      </c>
      <c r="N72" s="64">
        <f t="shared" si="119"/>
        <v>130730.5</v>
      </c>
      <c r="O72" s="64">
        <f t="shared" ref="O72:P72" si="120">O73+O74+O76+O75</f>
        <v>0</v>
      </c>
      <c r="P72" s="64">
        <f t="shared" si="120"/>
        <v>130730.5</v>
      </c>
      <c r="Q72" s="64">
        <f t="shared" si="119"/>
        <v>134190.79999999999</v>
      </c>
      <c r="R72" s="64">
        <f t="shared" si="119"/>
        <v>-3460.3</v>
      </c>
      <c r="S72" s="64">
        <f t="shared" si="119"/>
        <v>130730.5</v>
      </c>
      <c r="T72" s="64">
        <f t="shared" ref="T72:U72" si="121">T73+T74+T76+T75</f>
        <v>0</v>
      </c>
      <c r="U72" s="64">
        <f t="shared" si="121"/>
        <v>130730.5</v>
      </c>
    </row>
    <row r="73" spans="1:21" ht="31.5" hidden="1" outlineLevel="7" x14ac:dyDescent="0.2">
      <c r="A73" s="59" t="s">
        <v>354</v>
      </c>
      <c r="B73" s="59" t="s">
        <v>357</v>
      </c>
      <c r="C73" s="59" t="s">
        <v>27</v>
      </c>
      <c r="D73" s="59" t="s">
        <v>3</v>
      </c>
      <c r="E73" s="82" t="s">
        <v>4</v>
      </c>
      <c r="F73" s="3">
        <v>123393.3</v>
      </c>
      <c r="G73" s="3">
        <f>-1034.9-2425.4</f>
        <v>-3460.3</v>
      </c>
      <c r="H73" s="3">
        <f t="shared" ref="H73:H76" si="122">SUM(F73:G73)</f>
        <v>119933</v>
      </c>
      <c r="I73" s="3"/>
      <c r="J73" s="3"/>
      <c r="K73" s="3">
        <f t="shared" ref="K73:K76" si="123">SUM(H73:J73)</f>
        <v>119933</v>
      </c>
      <c r="L73" s="69">
        <v>123393.3</v>
      </c>
      <c r="M73" s="3">
        <f>-1034.9-2425.4</f>
        <v>-3460.3</v>
      </c>
      <c r="N73" s="3">
        <f t="shared" ref="N73:N76" si="124">SUM(L73:M73)</f>
        <v>119933</v>
      </c>
      <c r="O73" s="3"/>
      <c r="P73" s="3">
        <f t="shared" ref="P73:P76" si="125">SUM(N73:O73)</f>
        <v>119933</v>
      </c>
      <c r="Q73" s="69">
        <v>123393.3</v>
      </c>
      <c r="R73" s="3">
        <f>-1034.9-2425.4</f>
        <v>-3460.3</v>
      </c>
      <c r="S73" s="3">
        <f t="shared" ref="S73:S76" si="126">SUM(Q73:R73)</f>
        <v>119933</v>
      </c>
      <c r="T73" s="3"/>
      <c r="U73" s="3">
        <f t="shared" ref="U73:U76" si="127">SUM(S73:T73)</f>
        <v>119933</v>
      </c>
    </row>
    <row r="74" spans="1:21" ht="15.75" hidden="1" outlineLevel="7" x14ac:dyDescent="0.2">
      <c r="A74" s="59" t="s">
        <v>354</v>
      </c>
      <c r="B74" s="59" t="s">
        <v>357</v>
      </c>
      <c r="C74" s="59" t="s">
        <v>27</v>
      </c>
      <c r="D74" s="59" t="s">
        <v>6</v>
      </c>
      <c r="E74" s="82" t="s">
        <v>7</v>
      </c>
      <c r="F74" s="3">
        <v>10190.200000000001</v>
      </c>
      <c r="G74" s="3"/>
      <c r="H74" s="3">
        <f t="shared" si="122"/>
        <v>10190.200000000001</v>
      </c>
      <c r="I74" s="3"/>
      <c r="J74" s="3"/>
      <c r="K74" s="3">
        <f t="shared" si="123"/>
        <v>10190.200000000001</v>
      </c>
      <c r="L74" s="69">
        <v>10190.200000000001</v>
      </c>
      <c r="M74" s="3"/>
      <c r="N74" s="3">
        <f t="shared" si="124"/>
        <v>10190.200000000001</v>
      </c>
      <c r="O74" s="3"/>
      <c r="P74" s="3">
        <f t="shared" si="125"/>
        <v>10190.200000000001</v>
      </c>
      <c r="Q74" s="69">
        <v>10190.200000000001</v>
      </c>
      <c r="R74" s="3"/>
      <c r="S74" s="3">
        <f t="shared" si="126"/>
        <v>10190.200000000001</v>
      </c>
      <c r="T74" s="3"/>
      <c r="U74" s="3">
        <f t="shared" si="127"/>
        <v>10190.200000000001</v>
      </c>
    </row>
    <row r="75" spans="1:21" ht="15.75" hidden="1" outlineLevel="7" x14ac:dyDescent="0.2">
      <c r="A75" s="59" t="s">
        <v>354</v>
      </c>
      <c r="B75" s="59" t="s">
        <v>357</v>
      </c>
      <c r="C75" s="59" t="s">
        <v>27</v>
      </c>
      <c r="D75" s="59" t="s">
        <v>41</v>
      </c>
      <c r="E75" s="82" t="s">
        <v>42</v>
      </c>
      <c r="F75" s="3">
        <v>1020</v>
      </c>
      <c r="G75" s="3"/>
      <c r="H75" s="3">
        <f t="shared" si="122"/>
        <v>1020</v>
      </c>
      <c r="I75" s="3"/>
      <c r="J75" s="3"/>
      <c r="K75" s="3">
        <f t="shared" si="123"/>
        <v>1020</v>
      </c>
      <c r="L75" s="69">
        <v>260</v>
      </c>
      <c r="M75" s="3"/>
      <c r="N75" s="3">
        <f t="shared" si="124"/>
        <v>260</v>
      </c>
      <c r="O75" s="3"/>
      <c r="P75" s="3">
        <f t="shared" si="125"/>
        <v>260</v>
      </c>
      <c r="Q75" s="69">
        <v>260</v>
      </c>
      <c r="R75" s="3"/>
      <c r="S75" s="3">
        <f t="shared" si="126"/>
        <v>260</v>
      </c>
      <c r="T75" s="3"/>
      <c r="U75" s="3">
        <f t="shared" si="127"/>
        <v>260</v>
      </c>
    </row>
    <row r="76" spans="1:21" ht="15.75" hidden="1" outlineLevel="7" x14ac:dyDescent="0.2">
      <c r="A76" s="59" t="s">
        <v>354</v>
      </c>
      <c r="B76" s="59" t="s">
        <v>357</v>
      </c>
      <c r="C76" s="59" t="s">
        <v>27</v>
      </c>
      <c r="D76" s="59" t="s">
        <v>14</v>
      </c>
      <c r="E76" s="82" t="s">
        <v>15</v>
      </c>
      <c r="F76" s="3">
        <v>347.3</v>
      </c>
      <c r="G76" s="3"/>
      <c r="H76" s="3">
        <f t="shared" si="122"/>
        <v>347.3</v>
      </c>
      <c r="I76" s="3"/>
      <c r="J76" s="3"/>
      <c r="K76" s="3">
        <f t="shared" si="123"/>
        <v>347.3</v>
      </c>
      <c r="L76" s="69">
        <v>347.3</v>
      </c>
      <c r="M76" s="3"/>
      <c r="N76" s="3">
        <f t="shared" si="124"/>
        <v>347.3</v>
      </c>
      <c r="O76" s="3"/>
      <c r="P76" s="3">
        <f t="shared" si="125"/>
        <v>347.3</v>
      </c>
      <c r="Q76" s="69">
        <v>347.3</v>
      </c>
      <c r="R76" s="3"/>
      <c r="S76" s="3">
        <f t="shared" si="126"/>
        <v>347.3</v>
      </c>
      <c r="T76" s="3"/>
      <c r="U76" s="3">
        <f t="shared" si="127"/>
        <v>347.3</v>
      </c>
    </row>
    <row r="77" spans="1:21" ht="15.75" hidden="1" outlineLevel="5" x14ac:dyDescent="0.2">
      <c r="A77" s="210" t="s">
        <v>354</v>
      </c>
      <c r="B77" s="210" t="s">
        <v>357</v>
      </c>
      <c r="C77" s="210" t="s">
        <v>29</v>
      </c>
      <c r="D77" s="210"/>
      <c r="E77" s="61" t="s">
        <v>9</v>
      </c>
      <c r="F77" s="64">
        <f t="shared" ref="F77:U77" si="128">F78</f>
        <v>1200</v>
      </c>
      <c r="G77" s="64">
        <f t="shared" si="128"/>
        <v>0</v>
      </c>
      <c r="H77" s="64">
        <f t="shared" si="128"/>
        <v>1200</v>
      </c>
      <c r="I77" s="64">
        <f t="shared" si="128"/>
        <v>0</v>
      </c>
      <c r="J77" s="64">
        <f t="shared" si="128"/>
        <v>0</v>
      </c>
      <c r="K77" s="64">
        <f t="shared" si="128"/>
        <v>1200</v>
      </c>
      <c r="L77" s="64">
        <f t="shared" ref="L77:Q77" si="129">L78</f>
        <v>1000</v>
      </c>
      <c r="M77" s="64">
        <f t="shared" si="128"/>
        <v>0</v>
      </c>
      <c r="N77" s="64">
        <f t="shared" si="128"/>
        <v>1000</v>
      </c>
      <c r="O77" s="64">
        <f t="shared" si="128"/>
        <v>0</v>
      </c>
      <c r="P77" s="64">
        <f t="shared" si="128"/>
        <v>1000</v>
      </c>
      <c r="Q77" s="64">
        <f t="shared" si="129"/>
        <v>1000</v>
      </c>
      <c r="R77" s="64">
        <f t="shared" si="128"/>
        <v>0</v>
      </c>
      <c r="S77" s="64">
        <f t="shared" si="128"/>
        <v>1000</v>
      </c>
      <c r="T77" s="64">
        <f t="shared" si="128"/>
        <v>0</v>
      </c>
      <c r="U77" s="64">
        <f t="shared" si="128"/>
        <v>1000</v>
      </c>
    </row>
    <row r="78" spans="1:21" ht="15.75" hidden="1" outlineLevel="7" x14ac:dyDescent="0.2">
      <c r="A78" s="59" t="s">
        <v>354</v>
      </c>
      <c r="B78" s="59" t="s">
        <v>357</v>
      </c>
      <c r="C78" s="59" t="s">
        <v>29</v>
      </c>
      <c r="D78" s="59" t="s">
        <v>6</v>
      </c>
      <c r="E78" s="82" t="s">
        <v>7</v>
      </c>
      <c r="F78" s="3">
        <v>1200</v>
      </c>
      <c r="G78" s="3"/>
      <c r="H78" s="3">
        <f>SUM(F78:G78)</f>
        <v>1200</v>
      </c>
      <c r="I78" s="3"/>
      <c r="J78" s="3"/>
      <c r="K78" s="3">
        <f>SUM(H78:J78)</f>
        <v>1200</v>
      </c>
      <c r="L78" s="69">
        <v>1000</v>
      </c>
      <c r="M78" s="3"/>
      <c r="N78" s="3">
        <f>SUM(L78:M78)</f>
        <v>1000</v>
      </c>
      <c r="O78" s="3"/>
      <c r="P78" s="3">
        <f>SUM(N78:O78)</f>
        <v>1000</v>
      </c>
      <c r="Q78" s="69">
        <v>1000</v>
      </c>
      <c r="R78" s="3"/>
      <c r="S78" s="3">
        <f>SUM(Q78:R78)</f>
        <v>1000</v>
      </c>
      <c r="T78" s="3"/>
      <c r="U78" s="3">
        <f>SUM(S78:T78)</f>
        <v>1000</v>
      </c>
    </row>
    <row r="79" spans="1:21" ht="31.5" hidden="1" outlineLevel="7" x14ac:dyDescent="0.2">
      <c r="A79" s="210" t="s">
        <v>354</v>
      </c>
      <c r="B79" s="210" t="s">
        <v>357</v>
      </c>
      <c r="C79" s="210" t="s">
        <v>491</v>
      </c>
      <c r="D79" s="210"/>
      <c r="E79" s="61" t="s">
        <v>724</v>
      </c>
      <c r="F79" s="64">
        <f t="shared" ref="F79:U79" si="130">F80</f>
        <v>25.8</v>
      </c>
      <c r="G79" s="64">
        <f t="shared" si="130"/>
        <v>0</v>
      </c>
      <c r="H79" s="64">
        <f t="shared" si="130"/>
        <v>25.8</v>
      </c>
      <c r="I79" s="64">
        <f t="shared" si="130"/>
        <v>0</v>
      </c>
      <c r="J79" s="64">
        <f t="shared" si="130"/>
        <v>0</v>
      </c>
      <c r="K79" s="64">
        <f t="shared" si="130"/>
        <v>25.8</v>
      </c>
      <c r="L79" s="64">
        <f t="shared" si="130"/>
        <v>26.6</v>
      </c>
      <c r="M79" s="64">
        <f t="shared" si="130"/>
        <v>0</v>
      </c>
      <c r="N79" s="64">
        <f t="shared" si="130"/>
        <v>26.6</v>
      </c>
      <c r="O79" s="64">
        <f t="shared" si="130"/>
        <v>0</v>
      </c>
      <c r="P79" s="64">
        <f t="shared" si="130"/>
        <v>26.6</v>
      </c>
      <c r="Q79" s="64">
        <f t="shared" si="130"/>
        <v>26.6</v>
      </c>
      <c r="R79" s="64">
        <f t="shared" si="130"/>
        <v>0</v>
      </c>
      <c r="S79" s="64">
        <f t="shared" si="130"/>
        <v>26.6</v>
      </c>
      <c r="T79" s="64">
        <f t="shared" si="130"/>
        <v>0</v>
      </c>
      <c r="U79" s="64">
        <f t="shared" si="130"/>
        <v>26.6</v>
      </c>
    </row>
    <row r="80" spans="1:21" ht="31.5" hidden="1" outlineLevel="7" x14ac:dyDescent="0.2">
      <c r="A80" s="59" t="s">
        <v>354</v>
      </c>
      <c r="B80" s="59" t="s">
        <v>357</v>
      </c>
      <c r="C80" s="59" t="s">
        <v>491</v>
      </c>
      <c r="D80" s="59" t="s">
        <v>3</v>
      </c>
      <c r="E80" s="82" t="s">
        <v>4</v>
      </c>
      <c r="F80" s="8">
        <v>25.8</v>
      </c>
      <c r="G80" s="3"/>
      <c r="H80" s="3">
        <f>SUM(F80:G80)</f>
        <v>25.8</v>
      </c>
      <c r="I80" s="3"/>
      <c r="J80" s="3"/>
      <c r="K80" s="3">
        <f>SUM(H80:J80)</f>
        <v>25.8</v>
      </c>
      <c r="L80" s="8">
        <v>26.6</v>
      </c>
      <c r="M80" s="3"/>
      <c r="N80" s="3">
        <f>SUM(L80:M80)</f>
        <v>26.6</v>
      </c>
      <c r="O80" s="3"/>
      <c r="P80" s="3">
        <f>SUM(N80:O80)</f>
        <v>26.6</v>
      </c>
      <c r="Q80" s="8">
        <v>26.6</v>
      </c>
      <c r="R80" s="3"/>
      <c r="S80" s="3">
        <f>SUM(Q80:R80)</f>
        <v>26.6</v>
      </c>
      <c r="T80" s="3"/>
      <c r="U80" s="3">
        <f>SUM(S80:T80)</f>
        <v>26.6</v>
      </c>
    </row>
    <row r="81" spans="1:21" ht="15.75" hidden="1" outlineLevel="7" x14ac:dyDescent="0.2">
      <c r="A81" s="210" t="s">
        <v>354</v>
      </c>
      <c r="B81" s="210" t="s">
        <v>357</v>
      </c>
      <c r="C81" s="210" t="s">
        <v>493</v>
      </c>
      <c r="D81" s="210"/>
      <c r="E81" s="61" t="s">
        <v>494</v>
      </c>
      <c r="F81" s="64">
        <f t="shared" ref="F81:U81" si="131">F82</f>
        <v>176.6</v>
      </c>
      <c r="G81" s="64">
        <f t="shared" si="131"/>
        <v>0</v>
      </c>
      <c r="H81" s="64">
        <f t="shared" si="131"/>
        <v>176.6</v>
      </c>
      <c r="I81" s="64">
        <f t="shared" si="131"/>
        <v>0</v>
      </c>
      <c r="J81" s="64">
        <f t="shared" si="131"/>
        <v>0</v>
      </c>
      <c r="K81" s="64">
        <f t="shared" si="131"/>
        <v>176.6</v>
      </c>
      <c r="L81" s="64">
        <f t="shared" si="131"/>
        <v>176.6</v>
      </c>
      <c r="M81" s="64">
        <f t="shared" si="131"/>
        <v>0</v>
      </c>
      <c r="N81" s="64">
        <f t="shared" si="131"/>
        <v>176.6</v>
      </c>
      <c r="O81" s="64">
        <f t="shared" si="131"/>
        <v>0</v>
      </c>
      <c r="P81" s="64">
        <f t="shared" si="131"/>
        <v>176.6</v>
      </c>
      <c r="Q81" s="64">
        <f t="shared" si="131"/>
        <v>176.6</v>
      </c>
      <c r="R81" s="64">
        <f t="shared" si="131"/>
        <v>0</v>
      </c>
      <c r="S81" s="64">
        <f t="shared" si="131"/>
        <v>176.6</v>
      </c>
      <c r="T81" s="64">
        <f t="shared" si="131"/>
        <v>0</v>
      </c>
      <c r="U81" s="64">
        <f t="shared" si="131"/>
        <v>176.6</v>
      </c>
    </row>
    <row r="82" spans="1:21" ht="15.75" hidden="1" outlineLevel="7" x14ac:dyDescent="0.2">
      <c r="A82" s="59" t="s">
        <v>354</v>
      </c>
      <c r="B82" s="59" t="s">
        <v>357</v>
      </c>
      <c r="C82" s="59" t="s">
        <v>493</v>
      </c>
      <c r="D82" s="59" t="s">
        <v>6</v>
      </c>
      <c r="E82" s="82" t="s">
        <v>7</v>
      </c>
      <c r="F82" s="8">
        <v>176.6</v>
      </c>
      <c r="G82" s="3"/>
      <c r="H82" s="3">
        <f>SUM(F82:G82)</f>
        <v>176.6</v>
      </c>
      <c r="I82" s="3"/>
      <c r="J82" s="3"/>
      <c r="K82" s="3">
        <f>SUM(H82:J82)</f>
        <v>176.6</v>
      </c>
      <c r="L82" s="8">
        <v>176.6</v>
      </c>
      <c r="M82" s="3"/>
      <c r="N82" s="3">
        <f>SUM(L82:M82)</f>
        <v>176.6</v>
      </c>
      <c r="O82" s="3"/>
      <c r="P82" s="3">
        <f>SUM(N82:O82)</f>
        <v>176.6</v>
      </c>
      <c r="Q82" s="8">
        <v>176.6</v>
      </c>
      <c r="R82" s="3"/>
      <c r="S82" s="3">
        <f>SUM(Q82:R82)</f>
        <v>176.6</v>
      </c>
      <c r="T82" s="3"/>
      <c r="U82" s="3">
        <f>SUM(S82:T82)</f>
        <v>176.6</v>
      </c>
    </row>
    <row r="83" spans="1:21" ht="15.75" hidden="1" outlineLevel="7" x14ac:dyDescent="0.2">
      <c r="A83" s="210" t="s">
        <v>354</v>
      </c>
      <c r="B83" s="210" t="s">
        <v>357</v>
      </c>
      <c r="C83" s="210" t="s">
        <v>495</v>
      </c>
      <c r="D83" s="210"/>
      <c r="E83" s="61" t="s">
        <v>496</v>
      </c>
      <c r="F83" s="64">
        <f t="shared" ref="F83:S83" si="132">F84+F85</f>
        <v>544.70000000000005</v>
      </c>
      <c r="G83" s="64">
        <f t="shared" ref="G83:I83" si="133">G84+G85</f>
        <v>0</v>
      </c>
      <c r="H83" s="64">
        <f t="shared" si="133"/>
        <v>544.70000000000005</v>
      </c>
      <c r="I83" s="64">
        <f t="shared" si="133"/>
        <v>0</v>
      </c>
      <c r="J83" s="64">
        <f t="shared" ref="J83:K83" si="134">J84+J85</f>
        <v>0</v>
      </c>
      <c r="K83" s="64">
        <f t="shared" si="134"/>
        <v>544.70000000000005</v>
      </c>
      <c r="L83" s="64">
        <f t="shared" si="132"/>
        <v>560.9</v>
      </c>
      <c r="M83" s="64">
        <f t="shared" si="132"/>
        <v>0</v>
      </c>
      <c r="N83" s="64">
        <f t="shared" si="132"/>
        <v>560.9</v>
      </c>
      <c r="O83" s="64">
        <f t="shared" ref="O83:P83" si="135">O84+O85</f>
        <v>0</v>
      </c>
      <c r="P83" s="64">
        <f t="shared" si="135"/>
        <v>560.9</v>
      </c>
      <c r="Q83" s="64">
        <f t="shared" si="132"/>
        <v>560.9</v>
      </c>
      <c r="R83" s="64">
        <f t="shared" si="132"/>
        <v>0</v>
      </c>
      <c r="S83" s="64">
        <f t="shared" si="132"/>
        <v>560.9</v>
      </c>
      <c r="T83" s="64">
        <f t="shared" ref="T83:U83" si="136">T84+T85</f>
        <v>0</v>
      </c>
      <c r="U83" s="64">
        <f t="shared" si="136"/>
        <v>560.9</v>
      </c>
    </row>
    <row r="84" spans="1:21" ht="31.5" hidden="1" outlineLevel="7" x14ac:dyDescent="0.2">
      <c r="A84" s="59" t="s">
        <v>354</v>
      </c>
      <c r="B84" s="59" t="s">
        <v>357</v>
      </c>
      <c r="C84" s="59" t="s">
        <v>495</v>
      </c>
      <c r="D84" s="59" t="s">
        <v>3</v>
      </c>
      <c r="E84" s="82" t="s">
        <v>4</v>
      </c>
      <c r="F84" s="3">
        <v>444.70000000000005</v>
      </c>
      <c r="G84" s="3"/>
      <c r="H84" s="3">
        <f t="shared" ref="H84:H85" si="137">SUM(F84:G84)</f>
        <v>444.70000000000005</v>
      </c>
      <c r="I84" s="3"/>
      <c r="J84" s="3"/>
      <c r="K84" s="3">
        <f t="shared" ref="K84:K85" si="138">SUM(H84:J84)</f>
        <v>444.70000000000005</v>
      </c>
      <c r="L84" s="3">
        <v>460.9</v>
      </c>
      <c r="M84" s="3"/>
      <c r="N84" s="3">
        <f t="shared" ref="N84:N85" si="139">SUM(L84:M84)</f>
        <v>460.9</v>
      </c>
      <c r="O84" s="3"/>
      <c r="P84" s="3">
        <f t="shared" ref="P84:P85" si="140">SUM(N84:O84)</f>
        <v>460.9</v>
      </c>
      <c r="Q84" s="3">
        <v>460.9</v>
      </c>
      <c r="R84" s="3"/>
      <c r="S84" s="3">
        <f t="shared" ref="S84:S85" si="141">SUM(Q84:R84)</f>
        <v>460.9</v>
      </c>
      <c r="T84" s="3"/>
      <c r="U84" s="3">
        <f t="shared" ref="U84:U85" si="142">SUM(S84:T84)</f>
        <v>460.9</v>
      </c>
    </row>
    <row r="85" spans="1:21" ht="15.75" hidden="1" outlineLevel="7" x14ac:dyDescent="0.2">
      <c r="A85" s="59" t="s">
        <v>354</v>
      </c>
      <c r="B85" s="59" t="s">
        <v>357</v>
      </c>
      <c r="C85" s="59" t="s">
        <v>495</v>
      </c>
      <c r="D85" s="59" t="s">
        <v>6</v>
      </c>
      <c r="E85" s="82" t="s">
        <v>7</v>
      </c>
      <c r="F85" s="3">
        <v>100</v>
      </c>
      <c r="G85" s="3"/>
      <c r="H85" s="3">
        <f t="shared" si="137"/>
        <v>100</v>
      </c>
      <c r="I85" s="3"/>
      <c r="J85" s="3"/>
      <c r="K85" s="3">
        <f t="shared" si="138"/>
        <v>100</v>
      </c>
      <c r="L85" s="3">
        <v>100</v>
      </c>
      <c r="M85" s="3"/>
      <c r="N85" s="3">
        <f t="shared" si="139"/>
        <v>100</v>
      </c>
      <c r="O85" s="3"/>
      <c r="P85" s="3">
        <f t="shared" si="140"/>
        <v>100</v>
      </c>
      <c r="Q85" s="3">
        <v>100</v>
      </c>
      <c r="R85" s="3"/>
      <c r="S85" s="3">
        <f t="shared" si="141"/>
        <v>100</v>
      </c>
      <c r="T85" s="3"/>
      <c r="U85" s="3">
        <f t="shared" si="142"/>
        <v>100</v>
      </c>
    </row>
    <row r="86" spans="1:21" ht="15.75" hidden="1" outlineLevel="7" x14ac:dyDescent="0.2">
      <c r="A86" s="210" t="s">
        <v>354</v>
      </c>
      <c r="B86" s="210" t="s">
        <v>357</v>
      </c>
      <c r="C86" s="210" t="s">
        <v>497</v>
      </c>
      <c r="D86" s="210"/>
      <c r="E86" s="61" t="s">
        <v>498</v>
      </c>
      <c r="F86" s="64">
        <f t="shared" ref="F86:S86" si="143">F87+F88</f>
        <v>8263.2999999999993</v>
      </c>
      <c r="G86" s="64">
        <f t="shared" ref="G86:I86" si="144">G87+G88</f>
        <v>0</v>
      </c>
      <c r="H86" s="64">
        <f t="shared" si="144"/>
        <v>8263.2999999999993</v>
      </c>
      <c r="I86" s="64">
        <f t="shared" si="144"/>
        <v>0</v>
      </c>
      <c r="J86" s="64">
        <f t="shared" ref="J86:K86" si="145">J87+J88</f>
        <v>0</v>
      </c>
      <c r="K86" s="64">
        <f t="shared" si="145"/>
        <v>8263.2999999999993</v>
      </c>
      <c r="L86" s="64">
        <f t="shared" si="143"/>
        <v>8505.7999999999993</v>
      </c>
      <c r="M86" s="64">
        <f t="shared" si="143"/>
        <v>0</v>
      </c>
      <c r="N86" s="64">
        <f t="shared" si="143"/>
        <v>8505.7999999999993</v>
      </c>
      <c r="O86" s="64">
        <f t="shared" ref="O86:P86" si="146">O87+O88</f>
        <v>0</v>
      </c>
      <c r="P86" s="64">
        <f t="shared" si="146"/>
        <v>8505.7999999999993</v>
      </c>
      <c r="Q86" s="64">
        <f t="shared" si="143"/>
        <v>8505.7999999999993</v>
      </c>
      <c r="R86" s="64">
        <f t="shared" si="143"/>
        <v>0</v>
      </c>
      <c r="S86" s="64">
        <f t="shared" si="143"/>
        <v>8505.7999999999993</v>
      </c>
      <c r="T86" s="64">
        <f t="shared" ref="T86:U86" si="147">T87+T88</f>
        <v>0</v>
      </c>
      <c r="U86" s="64">
        <f t="shared" si="147"/>
        <v>8505.7999999999993</v>
      </c>
    </row>
    <row r="87" spans="1:21" ht="31.5" hidden="1" outlineLevel="7" x14ac:dyDescent="0.2">
      <c r="A87" s="59" t="s">
        <v>354</v>
      </c>
      <c r="B87" s="59" t="s">
        <v>357</v>
      </c>
      <c r="C87" s="59" t="s">
        <v>497</v>
      </c>
      <c r="D87" s="59" t="s">
        <v>3</v>
      </c>
      <c r="E87" s="82" t="s">
        <v>4</v>
      </c>
      <c r="F87" s="3">
        <v>8168.2999999999993</v>
      </c>
      <c r="G87" s="3"/>
      <c r="H87" s="3">
        <f t="shared" ref="H87:H88" si="148">SUM(F87:G87)</f>
        <v>8168.2999999999993</v>
      </c>
      <c r="I87" s="3"/>
      <c r="J87" s="3"/>
      <c r="K87" s="3">
        <f t="shared" ref="K87:K88" si="149">SUM(H87:J87)</f>
        <v>8168.2999999999993</v>
      </c>
      <c r="L87" s="3">
        <v>8410.7999999999993</v>
      </c>
      <c r="M87" s="3"/>
      <c r="N87" s="3">
        <f t="shared" ref="N87:N88" si="150">SUM(L87:M87)</f>
        <v>8410.7999999999993</v>
      </c>
      <c r="O87" s="3"/>
      <c r="P87" s="3">
        <f t="shared" ref="P87:P88" si="151">SUM(N87:O87)</f>
        <v>8410.7999999999993</v>
      </c>
      <c r="Q87" s="3">
        <v>8410.7999999999993</v>
      </c>
      <c r="R87" s="3"/>
      <c r="S87" s="3">
        <f t="shared" ref="S87:S88" si="152">SUM(Q87:R87)</f>
        <v>8410.7999999999993</v>
      </c>
      <c r="T87" s="3"/>
      <c r="U87" s="3">
        <f t="shared" ref="U87:U88" si="153">SUM(S87:T87)</f>
        <v>8410.7999999999993</v>
      </c>
    </row>
    <row r="88" spans="1:21" ht="15.75" hidden="1" outlineLevel="7" x14ac:dyDescent="0.2">
      <c r="A88" s="59" t="s">
        <v>354</v>
      </c>
      <c r="B88" s="59" t="s">
        <v>357</v>
      </c>
      <c r="C88" s="59" t="s">
        <v>497</v>
      </c>
      <c r="D88" s="59" t="s">
        <v>6</v>
      </c>
      <c r="E88" s="82" t="s">
        <v>7</v>
      </c>
      <c r="F88" s="3">
        <v>95</v>
      </c>
      <c r="G88" s="3"/>
      <c r="H88" s="3">
        <f t="shared" si="148"/>
        <v>95</v>
      </c>
      <c r="I88" s="3"/>
      <c r="J88" s="3"/>
      <c r="K88" s="3">
        <f t="shared" si="149"/>
        <v>95</v>
      </c>
      <c r="L88" s="3">
        <v>95</v>
      </c>
      <c r="M88" s="3"/>
      <c r="N88" s="3">
        <f t="shared" si="150"/>
        <v>95</v>
      </c>
      <c r="O88" s="3"/>
      <c r="P88" s="3">
        <f t="shared" si="151"/>
        <v>95</v>
      </c>
      <c r="Q88" s="3">
        <v>95</v>
      </c>
      <c r="R88" s="3"/>
      <c r="S88" s="3">
        <f t="shared" si="152"/>
        <v>95</v>
      </c>
      <c r="T88" s="3"/>
      <c r="U88" s="3">
        <f t="shared" si="153"/>
        <v>95</v>
      </c>
    </row>
    <row r="89" spans="1:21" ht="31.5" hidden="1" outlineLevel="7" x14ac:dyDescent="0.2">
      <c r="A89" s="210" t="s">
        <v>354</v>
      </c>
      <c r="B89" s="210" t="s">
        <v>357</v>
      </c>
      <c r="C89" s="210" t="s">
        <v>499</v>
      </c>
      <c r="D89" s="210"/>
      <c r="E89" s="61" t="s">
        <v>500</v>
      </c>
      <c r="F89" s="64">
        <f t="shared" ref="F89:U89" si="154">F90</f>
        <v>0.8</v>
      </c>
      <c r="G89" s="64">
        <f t="shared" si="154"/>
        <v>0</v>
      </c>
      <c r="H89" s="64">
        <f t="shared" si="154"/>
        <v>0.8</v>
      </c>
      <c r="I89" s="64">
        <f t="shared" si="154"/>
        <v>0</v>
      </c>
      <c r="J89" s="64">
        <f t="shared" si="154"/>
        <v>0</v>
      </c>
      <c r="K89" s="64">
        <f t="shared" si="154"/>
        <v>0.8</v>
      </c>
      <c r="L89" s="64">
        <f t="shared" si="154"/>
        <v>0.8</v>
      </c>
      <c r="M89" s="64">
        <f t="shared" si="154"/>
        <v>0</v>
      </c>
      <c r="N89" s="64">
        <f t="shared" si="154"/>
        <v>0.8</v>
      </c>
      <c r="O89" s="64">
        <f t="shared" si="154"/>
        <v>0</v>
      </c>
      <c r="P89" s="64">
        <f t="shared" si="154"/>
        <v>0.8</v>
      </c>
      <c r="Q89" s="64">
        <f t="shared" si="154"/>
        <v>0.8</v>
      </c>
      <c r="R89" s="64">
        <f t="shared" si="154"/>
        <v>0</v>
      </c>
      <c r="S89" s="64">
        <f t="shared" si="154"/>
        <v>0.8</v>
      </c>
      <c r="T89" s="64">
        <f t="shared" si="154"/>
        <v>0</v>
      </c>
      <c r="U89" s="64">
        <f t="shared" si="154"/>
        <v>0.8</v>
      </c>
    </row>
    <row r="90" spans="1:21" ht="31.5" hidden="1" outlineLevel="7" x14ac:dyDescent="0.2">
      <c r="A90" s="59" t="s">
        <v>354</v>
      </c>
      <c r="B90" s="59" t="s">
        <v>357</v>
      </c>
      <c r="C90" s="59" t="s">
        <v>499</v>
      </c>
      <c r="D90" s="59" t="s">
        <v>3</v>
      </c>
      <c r="E90" s="82" t="s">
        <v>4</v>
      </c>
      <c r="F90" s="3">
        <v>0.8</v>
      </c>
      <c r="G90" s="3"/>
      <c r="H90" s="3">
        <f>SUM(F90:G90)</f>
        <v>0.8</v>
      </c>
      <c r="I90" s="3"/>
      <c r="J90" s="3"/>
      <c r="K90" s="3">
        <f>SUM(H90:J90)</f>
        <v>0.8</v>
      </c>
      <c r="L90" s="3">
        <v>0.8</v>
      </c>
      <c r="M90" s="3"/>
      <c r="N90" s="3">
        <f>SUM(L90:M90)</f>
        <v>0.8</v>
      </c>
      <c r="O90" s="3"/>
      <c r="P90" s="3">
        <f>SUM(N90:O90)</f>
        <v>0.8</v>
      </c>
      <c r="Q90" s="3">
        <v>0.8</v>
      </c>
      <c r="R90" s="3"/>
      <c r="S90" s="3">
        <f>SUM(Q90:R90)</f>
        <v>0.8</v>
      </c>
      <c r="T90" s="3"/>
      <c r="U90" s="3">
        <f>SUM(S90:T90)</f>
        <v>0.8</v>
      </c>
    </row>
    <row r="91" spans="1:21" ht="31.5" hidden="1" outlineLevel="7" x14ac:dyDescent="0.2">
      <c r="A91" s="210" t="s">
        <v>354</v>
      </c>
      <c r="B91" s="210" t="s">
        <v>357</v>
      </c>
      <c r="C91" s="210" t="s">
        <v>501</v>
      </c>
      <c r="D91" s="210"/>
      <c r="E91" s="61" t="s">
        <v>502</v>
      </c>
      <c r="F91" s="64">
        <f t="shared" ref="F91:U91" si="155">F92</f>
        <v>674.1</v>
      </c>
      <c r="G91" s="64">
        <f t="shared" si="155"/>
        <v>0</v>
      </c>
      <c r="H91" s="64">
        <f t="shared" si="155"/>
        <v>674.1</v>
      </c>
      <c r="I91" s="64">
        <f t="shared" si="155"/>
        <v>0</v>
      </c>
      <c r="J91" s="64">
        <f t="shared" si="155"/>
        <v>0</v>
      </c>
      <c r="K91" s="64">
        <f t="shared" si="155"/>
        <v>674.1</v>
      </c>
      <c r="L91" s="64">
        <f t="shared" si="155"/>
        <v>694.3</v>
      </c>
      <c r="M91" s="64">
        <f t="shared" si="155"/>
        <v>0</v>
      </c>
      <c r="N91" s="64">
        <f t="shared" si="155"/>
        <v>694.3</v>
      </c>
      <c r="O91" s="64">
        <f t="shared" si="155"/>
        <v>0</v>
      </c>
      <c r="P91" s="64">
        <f t="shared" si="155"/>
        <v>694.3</v>
      </c>
      <c r="Q91" s="64">
        <f t="shared" si="155"/>
        <v>694.3</v>
      </c>
      <c r="R91" s="64">
        <f t="shared" si="155"/>
        <v>0</v>
      </c>
      <c r="S91" s="64">
        <f t="shared" si="155"/>
        <v>694.3</v>
      </c>
      <c r="T91" s="64">
        <f t="shared" si="155"/>
        <v>0</v>
      </c>
      <c r="U91" s="64">
        <f t="shared" si="155"/>
        <v>694.3</v>
      </c>
    </row>
    <row r="92" spans="1:21" ht="31.5" hidden="1" outlineLevel="7" x14ac:dyDescent="0.2">
      <c r="A92" s="59" t="s">
        <v>354</v>
      </c>
      <c r="B92" s="59" t="s">
        <v>357</v>
      </c>
      <c r="C92" s="59" t="s">
        <v>501</v>
      </c>
      <c r="D92" s="59" t="s">
        <v>3</v>
      </c>
      <c r="E92" s="82" t="s">
        <v>4</v>
      </c>
      <c r="F92" s="3">
        <v>674.1</v>
      </c>
      <c r="G92" s="3"/>
      <c r="H92" s="3">
        <f>SUM(F92:G92)</f>
        <v>674.1</v>
      </c>
      <c r="I92" s="3"/>
      <c r="J92" s="3"/>
      <c r="K92" s="3">
        <f>SUM(H92:J92)</f>
        <v>674.1</v>
      </c>
      <c r="L92" s="3">
        <v>694.3</v>
      </c>
      <c r="M92" s="3"/>
      <c r="N92" s="3">
        <f>SUM(L92:M92)</f>
        <v>694.3</v>
      </c>
      <c r="O92" s="3"/>
      <c r="P92" s="3">
        <f>SUM(N92:O92)</f>
        <v>694.3</v>
      </c>
      <c r="Q92" s="3">
        <v>694.3</v>
      </c>
      <c r="R92" s="3"/>
      <c r="S92" s="3">
        <f>SUM(Q92:R92)</f>
        <v>694.3</v>
      </c>
      <c r="T92" s="3"/>
      <c r="U92" s="3">
        <f>SUM(S92:T92)</f>
        <v>694.3</v>
      </c>
    </row>
    <row r="93" spans="1:21" ht="15.75" hidden="1" outlineLevel="7" x14ac:dyDescent="0.2">
      <c r="A93" s="210" t="s">
        <v>354</v>
      </c>
      <c r="B93" s="210" t="s">
        <v>503</v>
      </c>
      <c r="C93" s="210"/>
      <c r="D93" s="210"/>
      <c r="E93" s="61" t="s">
        <v>504</v>
      </c>
      <c r="F93" s="64">
        <f t="shared" ref="F93:U97" si="156">F94</f>
        <v>16.5</v>
      </c>
      <c r="G93" s="64">
        <f t="shared" si="156"/>
        <v>0</v>
      </c>
      <c r="H93" s="64">
        <f t="shared" si="156"/>
        <v>16.5</v>
      </c>
      <c r="I93" s="64">
        <f t="shared" si="156"/>
        <v>0</v>
      </c>
      <c r="J93" s="64">
        <f t="shared" si="156"/>
        <v>0</v>
      </c>
      <c r="K93" s="64">
        <f t="shared" si="156"/>
        <v>16.5</v>
      </c>
      <c r="L93" s="64">
        <f t="shared" si="156"/>
        <v>320.5</v>
      </c>
      <c r="M93" s="64">
        <f t="shared" si="156"/>
        <v>0</v>
      </c>
      <c r="N93" s="64">
        <f t="shared" si="156"/>
        <v>320.5</v>
      </c>
      <c r="O93" s="64">
        <f t="shared" si="156"/>
        <v>0</v>
      </c>
      <c r="P93" s="64">
        <f t="shared" si="156"/>
        <v>320.5</v>
      </c>
      <c r="Q93" s="64">
        <f t="shared" si="156"/>
        <v>301.89999999999998</v>
      </c>
      <c r="R93" s="64">
        <f t="shared" si="156"/>
        <v>0</v>
      </c>
      <c r="S93" s="64">
        <f t="shared" si="156"/>
        <v>301.89999999999998</v>
      </c>
      <c r="T93" s="64">
        <f t="shared" si="156"/>
        <v>0</v>
      </c>
      <c r="U93" s="64">
        <f t="shared" si="156"/>
        <v>301.89999999999998</v>
      </c>
    </row>
    <row r="94" spans="1:21" ht="31.5" hidden="1" outlineLevel="7" x14ac:dyDescent="0.2">
      <c r="A94" s="210" t="s">
        <v>354</v>
      </c>
      <c r="B94" s="210" t="s">
        <v>503</v>
      </c>
      <c r="C94" s="210" t="s">
        <v>23</v>
      </c>
      <c r="D94" s="210"/>
      <c r="E94" s="61" t="s">
        <v>672</v>
      </c>
      <c r="F94" s="64">
        <f t="shared" si="156"/>
        <v>16.5</v>
      </c>
      <c r="G94" s="64">
        <f t="shared" si="156"/>
        <v>0</v>
      </c>
      <c r="H94" s="64">
        <f t="shared" si="156"/>
        <v>16.5</v>
      </c>
      <c r="I94" s="64">
        <f t="shared" si="156"/>
        <v>0</v>
      </c>
      <c r="J94" s="64">
        <f t="shared" si="156"/>
        <v>0</v>
      </c>
      <c r="K94" s="64">
        <f t="shared" si="156"/>
        <v>16.5</v>
      </c>
      <c r="L94" s="64">
        <f t="shared" si="156"/>
        <v>320.5</v>
      </c>
      <c r="M94" s="64">
        <f t="shared" si="156"/>
        <v>0</v>
      </c>
      <c r="N94" s="64">
        <f t="shared" si="156"/>
        <v>320.5</v>
      </c>
      <c r="O94" s="64">
        <f t="shared" si="156"/>
        <v>0</v>
      </c>
      <c r="P94" s="64">
        <f t="shared" si="156"/>
        <v>320.5</v>
      </c>
      <c r="Q94" s="64">
        <f t="shared" si="156"/>
        <v>301.89999999999998</v>
      </c>
      <c r="R94" s="64">
        <f t="shared" si="156"/>
        <v>0</v>
      </c>
      <c r="S94" s="64">
        <f t="shared" si="156"/>
        <v>301.89999999999998</v>
      </c>
      <c r="T94" s="64">
        <f t="shared" si="156"/>
        <v>0</v>
      </c>
      <c r="U94" s="64">
        <f t="shared" si="156"/>
        <v>301.89999999999998</v>
      </c>
    </row>
    <row r="95" spans="1:21" ht="31.5" hidden="1" outlineLevel="7" x14ac:dyDescent="0.2">
      <c r="A95" s="210" t="s">
        <v>354</v>
      </c>
      <c r="B95" s="210" t="s">
        <v>503</v>
      </c>
      <c r="C95" s="210" t="s">
        <v>24</v>
      </c>
      <c r="D95" s="210"/>
      <c r="E95" s="61" t="s">
        <v>673</v>
      </c>
      <c r="F95" s="64">
        <f t="shared" si="156"/>
        <v>16.5</v>
      </c>
      <c r="G95" s="64">
        <f t="shared" si="156"/>
        <v>0</v>
      </c>
      <c r="H95" s="64">
        <f t="shared" si="156"/>
        <v>16.5</v>
      </c>
      <c r="I95" s="64">
        <f t="shared" si="156"/>
        <v>0</v>
      </c>
      <c r="J95" s="64">
        <f t="shared" si="156"/>
        <v>0</v>
      </c>
      <c r="K95" s="64">
        <f t="shared" si="156"/>
        <v>16.5</v>
      </c>
      <c r="L95" s="64">
        <f t="shared" si="156"/>
        <v>320.5</v>
      </c>
      <c r="M95" s="64">
        <f t="shared" si="156"/>
        <v>0</v>
      </c>
      <c r="N95" s="64">
        <f t="shared" si="156"/>
        <v>320.5</v>
      </c>
      <c r="O95" s="64">
        <f t="shared" si="156"/>
        <v>0</v>
      </c>
      <c r="P95" s="64">
        <f t="shared" si="156"/>
        <v>320.5</v>
      </c>
      <c r="Q95" s="64">
        <f t="shared" si="156"/>
        <v>301.89999999999998</v>
      </c>
      <c r="R95" s="64">
        <f t="shared" si="156"/>
        <v>0</v>
      </c>
      <c r="S95" s="64">
        <f t="shared" si="156"/>
        <v>301.89999999999998</v>
      </c>
      <c r="T95" s="64">
        <f t="shared" si="156"/>
        <v>0</v>
      </c>
      <c r="U95" s="64">
        <f t="shared" si="156"/>
        <v>301.89999999999998</v>
      </c>
    </row>
    <row r="96" spans="1:21" ht="31.5" hidden="1" outlineLevel="7" x14ac:dyDescent="0.2">
      <c r="A96" s="210" t="s">
        <v>354</v>
      </c>
      <c r="B96" s="210" t="s">
        <v>503</v>
      </c>
      <c r="C96" s="210" t="s">
        <v>25</v>
      </c>
      <c r="D96" s="210"/>
      <c r="E96" s="61" t="s">
        <v>26</v>
      </c>
      <c r="F96" s="64">
        <f t="shared" si="156"/>
        <v>16.5</v>
      </c>
      <c r="G96" s="64">
        <f t="shared" si="156"/>
        <v>0</v>
      </c>
      <c r="H96" s="64">
        <f t="shared" si="156"/>
        <v>16.5</v>
      </c>
      <c r="I96" s="64">
        <f t="shared" si="156"/>
        <v>0</v>
      </c>
      <c r="J96" s="64">
        <f t="shared" si="156"/>
        <v>0</v>
      </c>
      <c r="K96" s="64">
        <f t="shared" si="156"/>
        <v>16.5</v>
      </c>
      <c r="L96" s="64">
        <f t="shared" si="156"/>
        <v>320.5</v>
      </c>
      <c r="M96" s="64">
        <f t="shared" si="156"/>
        <v>0</v>
      </c>
      <c r="N96" s="64">
        <f t="shared" si="156"/>
        <v>320.5</v>
      </c>
      <c r="O96" s="64">
        <f t="shared" si="156"/>
        <v>0</v>
      </c>
      <c r="P96" s="64">
        <f t="shared" si="156"/>
        <v>320.5</v>
      </c>
      <c r="Q96" s="64">
        <f t="shared" si="156"/>
        <v>301.89999999999998</v>
      </c>
      <c r="R96" s="64">
        <f t="shared" si="156"/>
        <v>0</v>
      </c>
      <c r="S96" s="64">
        <f t="shared" si="156"/>
        <v>301.89999999999998</v>
      </c>
      <c r="T96" s="64">
        <f t="shared" si="156"/>
        <v>0</v>
      </c>
      <c r="U96" s="64">
        <f t="shared" si="156"/>
        <v>301.89999999999998</v>
      </c>
    </row>
    <row r="97" spans="1:21" ht="31.5" hidden="1" outlineLevel="7" x14ac:dyDescent="0.2">
      <c r="A97" s="210" t="s">
        <v>354</v>
      </c>
      <c r="B97" s="210" t="s">
        <v>503</v>
      </c>
      <c r="C97" s="210" t="s">
        <v>505</v>
      </c>
      <c r="D97" s="210"/>
      <c r="E97" s="61" t="s">
        <v>506</v>
      </c>
      <c r="F97" s="64">
        <f t="shared" si="156"/>
        <v>16.5</v>
      </c>
      <c r="G97" s="64">
        <f t="shared" si="156"/>
        <v>0</v>
      </c>
      <c r="H97" s="64">
        <f t="shared" si="156"/>
        <v>16.5</v>
      </c>
      <c r="I97" s="64">
        <f t="shared" si="156"/>
        <v>0</v>
      </c>
      <c r="J97" s="64">
        <f t="shared" si="156"/>
        <v>0</v>
      </c>
      <c r="K97" s="64">
        <f t="shared" si="156"/>
        <v>16.5</v>
      </c>
      <c r="L97" s="64">
        <f t="shared" si="156"/>
        <v>320.5</v>
      </c>
      <c r="M97" s="64">
        <f t="shared" si="156"/>
        <v>0</v>
      </c>
      <c r="N97" s="64">
        <f t="shared" si="156"/>
        <v>320.5</v>
      </c>
      <c r="O97" s="64">
        <f t="shared" si="156"/>
        <v>0</v>
      </c>
      <c r="P97" s="64">
        <f t="shared" si="156"/>
        <v>320.5</v>
      </c>
      <c r="Q97" s="64">
        <f t="shared" si="156"/>
        <v>301.89999999999998</v>
      </c>
      <c r="R97" s="64">
        <f t="shared" si="156"/>
        <v>0</v>
      </c>
      <c r="S97" s="64">
        <f t="shared" si="156"/>
        <v>301.89999999999998</v>
      </c>
      <c r="T97" s="64">
        <f t="shared" si="156"/>
        <v>0</v>
      </c>
      <c r="U97" s="64">
        <f t="shared" si="156"/>
        <v>301.89999999999998</v>
      </c>
    </row>
    <row r="98" spans="1:21" ht="15.75" hidden="1" outlineLevel="7" x14ac:dyDescent="0.2">
      <c r="A98" s="59" t="s">
        <v>354</v>
      </c>
      <c r="B98" s="59" t="s">
        <v>503</v>
      </c>
      <c r="C98" s="59" t="s">
        <v>505</v>
      </c>
      <c r="D98" s="59" t="s">
        <v>6</v>
      </c>
      <c r="E98" s="82" t="s">
        <v>7</v>
      </c>
      <c r="F98" s="3">
        <v>16.5</v>
      </c>
      <c r="G98" s="3"/>
      <c r="H98" s="3">
        <f>SUM(F98:G98)</f>
        <v>16.5</v>
      </c>
      <c r="I98" s="3"/>
      <c r="J98" s="3"/>
      <c r="K98" s="3">
        <f>SUM(H98:J98)</f>
        <v>16.5</v>
      </c>
      <c r="L98" s="3">
        <v>320.5</v>
      </c>
      <c r="M98" s="3"/>
      <c r="N98" s="3">
        <f>SUM(L98:M98)</f>
        <v>320.5</v>
      </c>
      <c r="O98" s="3"/>
      <c r="P98" s="3">
        <f>SUM(N98:O98)</f>
        <v>320.5</v>
      </c>
      <c r="Q98" s="3">
        <v>301.89999999999998</v>
      </c>
      <c r="R98" s="3"/>
      <c r="S98" s="3">
        <f>SUM(Q98:R98)</f>
        <v>301.89999999999998</v>
      </c>
      <c r="T98" s="3"/>
      <c r="U98" s="3">
        <f>SUM(S98:T98)</f>
        <v>301.89999999999998</v>
      </c>
    </row>
    <row r="99" spans="1:21" ht="18.75" hidden="1" customHeight="1" outlineLevel="7" x14ac:dyDescent="0.2">
      <c r="A99" s="210" t="s">
        <v>354</v>
      </c>
      <c r="B99" s="210" t="s">
        <v>449</v>
      </c>
      <c r="C99" s="210"/>
      <c r="D99" s="210"/>
      <c r="E99" s="61" t="s">
        <v>450</v>
      </c>
      <c r="F99" s="64">
        <f t="shared" ref="F99:T101" si="157">F100</f>
        <v>0</v>
      </c>
      <c r="G99" s="64">
        <f t="shared" si="157"/>
        <v>0</v>
      </c>
      <c r="H99" s="64"/>
      <c r="I99" s="64">
        <f t="shared" si="157"/>
        <v>0</v>
      </c>
      <c r="J99" s="64">
        <f t="shared" si="157"/>
        <v>0</v>
      </c>
      <c r="K99" s="64"/>
      <c r="L99" s="64">
        <f t="shared" ref="L99:Q101" si="158">L100</f>
        <v>12000</v>
      </c>
      <c r="M99" s="64">
        <f t="shared" si="157"/>
        <v>0</v>
      </c>
      <c r="N99" s="64">
        <f t="shared" si="157"/>
        <v>12000</v>
      </c>
      <c r="O99" s="64">
        <f t="shared" si="157"/>
        <v>0</v>
      </c>
      <c r="P99" s="64">
        <f t="shared" si="157"/>
        <v>12000</v>
      </c>
      <c r="Q99" s="64">
        <f t="shared" si="158"/>
        <v>0</v>
      </c>
      <c r="R99" s="64">
        <f t="shared" si="157"/>
        <v>0</v>
      </c>
      <c r="S99" s="64"/>
      <c r="T99" s="64">
        <f t="shared" si="157"/>
        <v>0</v>
      </c>
      <c r="U99" s="64"/>
    </row>
    <row r="100" spans="1:21" ht="31.5" hidden="1" outlineLevel="7" x14ac:dyDescent="0.2">
      <c r="A100" s="210" t="s">
        <v>354</v>
      </c>
      <c r="B100" s="210" t="s">
        <v>449</v>
      </c>
      <c r="C100" s="210" t="s">
        <v>10</v>
      </c>
      <c r="D100" s="210"/>
      <c r="E100" s="61" t="s">
        <v>11</v>
      </c>
      <c r="F100" s="64">
        <f t="shared" si="157"/>
        <v>0</v>
      </c>
      <c r="G100" s="64">
        <f t="shared" si="157"/>
        <v>0</v>
      </c>
      <c r="H100" s="64"/>
      <c r="I100" s="64">
        <f t="shared" si="157"/>
        <v>0</v>
      </c>
      <c r="J100" s="64">
        <f t="shared" si="157"/>
        <v>0</v>
      </c>
      <c r="K100" s="64"/>
      <c r="L100" s="64">
        <f t="shared" si="158"/>
        <v>12000</v>
      </c>
      <c r="M100" s="64">
        <f t="shared" si="157"/>
        <v>0</v>
      </c>
      <c r="N100" s="64">
        <f t="shared" si="157"/>
        <v>12000</v>
      </c>
      <c r="O100" s="64">
        <f t="shared" si="157"/>
        <v>0</v>
      </c>
      <c r="P100" s="64">
        <f t="shared" si="157"/>
        <v>12000</v>
      </c>
      <c r="Q100" s="64">
        <f t="shared" si="158"/>
        <v>0</v>
      </c>
      <c r="R100" s="64">
        <f t="shared" si="157"/>
        <v>0</v>
      </c>
      <c r="S100" s="64"/>
      <c r="T100" s="64">
        <f t="shared" si="157"/>
        <v>0</v>
      </c>
      <c r="U100" s="64"/>
    </row>
    <row r="101" spans="1:21" ht="15.75" hidden="1" outlineLevel="7" x14ac:dyDescent="0.2">
      <c r="A101" s="210" t="s">
        <v>354</v>
      </c>
      <c r="B101" s="210" t="s">
        <v>449</v>
      </c>
      <c r="C101" s="210" t="s">
        <v>549</v>
      </c>
      <c r="D101" s="210"/>
      <c r="E101" s="61" t="s">
        <v>455</v>
      </c>
      <c r="F101" s="64">
        <f t="shared" si="157"/>
        <v>0</v>
      </c>
      <c r="G101" s="64">
        <f t="shared" si="157"/>
        <v>0</v>
      </c>
      <c r="H101" s="64"/>
      <c r="I101" s="64">
        <f t="shared" si="157"/>
        <v>0</v>
      </c>
      <c r="J101" s="64">
        <f t="shared" si="157"/>
        <v>0</v>
      </c>
      <c r="K101" s="64"/>
      <c r="L101" s="64">
        <f t="shared" si="158"/>
        <v>12000</v>
      </c>
      <c r="M101" s="64">
        <f t="shared" si="157"/>
        <v>0</v>
      </c>
      <c r="N101" s="64">
        <f t="shared" si="157"/>
        <v>12000</v>
      </c>
      <c r="O101" s="64">
        <f t="shared" si="157"/>
        <v>0</v>
      </c>
      <c r="P101" s="64">
        <f t="shared" si="157"/>
        <v>12000</v>
      </c>
      <c r="Q101" s="64">
        <f t="shared" si="158"/>
        <v>0</v>
      </c>
      <c r="R101" s="64">
        <f t="shared" si="157"/>
        <v>0</v>
      </c>
      <c r="S101" s="64"/>
      <c r="T101" s="64">
        <f t="shared" si="157"/>
        <v>0</v>
      </c>
      <c r="U101" s="64"/>
    </row>
    <row r="102" spans="1:21" ht="15.75" hidden="1" outlineLevel="7" x14ac:dyDescent="0.2">
      <c r="A102" s="59" t="s">
        <v>354</v>
      </c>
      <c r="B102" s="59" t="s">
        <v>449</v>
      </c>
      <c r="C102" s="59" t="s">
        <v>549</v>
      </c>
      <c r="D102" s="59" t="s">
        <v>14</v>
      </c>
      <c r="E102" s="82" t="s">
        <v>15</v>
      </c>
      <c r="F102" s="3">
        <v>0</v>
      </c>
      <c r="G102" s="3"/>
      <c r="H102" s="3"/>
      <c r="I102" s="3"/>
      <c r="J102" s="3"/>
      <c r="K102" s="3"/>
      <c r="L102" s="3">
        <v>12000</v>
      </c>
      <c r="M102" s="3"/>
      <c r="N102" s="3">
        <f>SUM(L102:M102)</f>
        <v>12000</v>
      </c>
      <c r="O102" s="3"/>
      <c r="P102" s="3">
        <f>SUM(N102:O102)</f>
        <v>12000</v>
      </c>
      <c r="Q102" s="3">
        <v>0</v>
      </c>
      <c r="R102" s="3"/>
      <c r="S102" s="3"/>
      <c r="T102" s="3"/>
      <c r="U102" s="3"/>
    </row>
    <row r="103" spans="1:21" ht="15.75" outlineLevel="1" x14ac:dyDescent="0.2">
      <c r="A103" s="210" t="s">
        <v>354</v>
      </c>
      <c r="B103" s="210" t="s">
        <v>359</v>
      </c>
      <c r="C103" s="210"/>
      <c r="D103" s="210"/>
      <c r="E103" s="61" t="s">
        <v>360</v>
      </c>
      <c r="F103" s="64">
        <f t="shared" ref="F103:U105" si="159">F104</f>
        <v>5000</v>
      </c>
      <c r="G103" s="64">
        <f t="shared" si="159"/>
        <v>0</v>
      </c>
      <c r="H103" s="64">
        <f t="shared" si="159"/>
        <v>5000</v>
      </c>
      <c r="I103" s="64">
        <f t="shared" si="159"/>
        <v>0</v>
      </c>
      <c r="J103" s="64">
        <f t="shared" si="159"/>
        <v>190</v>
      </c>
      <c r="K103" s="64">
        <f t="shared" si="159"/>
        <v>5190</v>
      </c>
      <c r="L103" s="64">
        <f t="shared" ref="L103:Q105" si="160">L104</f>
        <v>1000</v>
      </c>
      <c r="M103" s="64">
        <f t="shared" si="159"/>
        <v>0</v>
      </c>
      <c r="N103" s="64">
        <f t="shared" si="159"/>
        <v>1000</v>
      </c>
      <c r="O103" s="64">
        <f t="shared" si="159"/>
        <v>0</v>
      </c>
      <c r="P103" s="64">
        <f t="shared" si="159"/>
        <v>1000</v>
      </c>
      <c r="Q103" s="64">
        <f t="shared" si="160"/>
        <v>1000</v>
      </c>
      <c r="R103" s="64">
        <f t="shared" si="159"/>
        <v>0</v>
      </c>
      <c r="S103" s="64">
        <f t="shared" si="159"/>
        <v>1000</v>
      </c>
      <c r="T103" s="64">
        <f t="shared" si="159"/>
        <v>0</v>
      </c>
      <c r="U103" s="64">
        <f t="shared" si="159"/>
        <v>1000</v>
      </c>
    </row>
    <row r="104" spans="1:21" ht="31.5" outlineLevel="2" x14ac:dyDescent="0.2">
      <c r="A104" s="210" t="s">
        <v>354</v>
      </c>
      <c r="B104" s="210" t="s">
        <v>359</v>
      </c>
      <c r="C104" s="210" t="s">
        <v>10</v>
      </c>
      <c r="D104" s="210"/>
      <c r="E104" s="61" t="s">
        <v>11</v>
      </c>
      <c r="F104" s="64">
        <f t="shared" si="159"/>
        <v>5000</v>
      </c>
      <c r="G104" s="64">
        <f t="shared" si="159"/>
        <v>0</v>
      </c>
      <c r="H104" s="64">
        <f t="shared" si="159"/>
        <v>5000</v>
      </c>
      <c r="I104" s="64">
        <f t="shared" si="159"/>
        <v>0</v>
      </c>
      <c r="J104" s="64">
        <f t="shared" si="159"/>
        <v>190</v>
      </c>
      <c r="K104" s="64">
        <f t="shared" si="159"/>
        <v>5190</v>
      </c>
      <c r="L104" s="64">
        <f t="shared" si="160"/>
        <v>1000</v>
      </c>
      <c r="M104" s="64">
        <f t="shared" si="159"/>
        <v>0</v>
      </c>
      <c r="N104" s="64">
        <f t="shared" si="159"/>
        <v>1000</v>
      </c>
      <c r="O104" s="64">
        <f t="shared" si="159"/>
        <v>0</v>
      </c>
      <c r="P104" s="64">
        <f t="shared" si="159"/>
        <v>1000</v>
      </c>
      <c r="Q104" s="64">
        <f t="shared" si="160"/>
        <v>1000</v>
      </c>
      <c r="R104" s="64">
        <f t="shared" si="159"/>
        <v>0</v>
      </c>
      <c r="S104" s="64">
        <f t="shared" si="159"/>
        <v>1000</v>
      </c>
      <c r="T104" s="64">
        <f t="shared" si="159"/>
        <v>0</v>
      </c>
      <c r="U104" s="64">
        <f t="shared" si="159"/>
        <v>1000</v>
      </c>
    </row>
    <row r="105" spans="1:21" ht="15.75" outlineLevel="3" x14ac:dyDescent="0.2">
      <c r="A105" s="210" t="s">
        <v>354</v>
      </c>
      <c r="B105" s="210" t="s">
        <v>359</v>
      </c>
      <c r="C105" s="210" t="s">
        <v>30</v>
      </c>
      <c r="D105" s="210"/>
      <c r="E105" s="61" t="s">
        <v>676</v>
      </c>
      <c r="F105" s="64">
        <f t="shared" si="159"/>
        <v>5000</v>
      </c>
      <c r="G105" s="64">
        <f t="shared" si="159"/>
        <v>0</v>
      </c>
      <c r="H105" s="64">
        <f t="shared" si="159"/>
        <v>5000</v>
      </c>
      <c r="I105" s="64">
        <f t="shared" si="159"/>
        <v>0</v>
      </c>
      <c r="J105" s="64">
        <f t="shared" si="159"/>
        <v>190</v>
      </c>
      <c r="K105" s="64">
        <f t="shared" si="159"/>
        <v>5190</v>
      </c>
      <c r="L105" s="64">
        <f t="shared" si="160"/>
        <v>1000</v>
      </c>
      <c r="M105" s="64">
        <f t="shared" si="159"/>
        <v>0</v>
      </c>
      <c r="N105" s="64">
        <f t="shared" si="159"/>
        <v>1000</v>
      </c>
      <c r="O105" s="64">
        <f t="shared" si="159"/>
        <v>0</v>
      </c>
      <c r="P105" s="64">
        <f t="shared" si="159"/>
        <v>1000</v>
      </c>
      <c r="Q105" s="64">
        <f t="shared" si="160"/>
        <v>1000</v>
      </c>
      <c r="R105" s="64">
        <f t="shared" si="159"/>
        <v>0</v>
      </c>
      <c r="S105" s="64">
        <f t="shared" si="159"/>
        <v>1000</v>
      </c>
      <c r="T105" s="64">
        <f t="shared" si="159"/>
        <v>0</v>
      </c>
      <c r="U105" s="64">
        <f t="shared" si="159"/>
        <v>1000</v>
      </c>
    </row>
    <row r="106" spans="1:21" ht="15.75" outlineLevel="7" x14ac:dyDescent="0.2">
      <c r="A106" s="59" t="s">
        <v>354</v>
      </c>
      <c r="B106" s="59" t="s">
        <v>359</v>
      </c>
      <c r="C106" s="59" t="s">
        <v>30</v>
      </c>
      <c r="D106" s="59" t="s">
        <v>14</v>
      </c>
      <c r="E106" s="82" t="s">
        <v>15</v>
      </c>
      <c r="F106" s="3">
        <v>5000</v>
      </c>
      <c r="G106" s="3"/>
      <c r="H106" s="3">
        <f>SUM(F106:G106)</f>
        <v>5000</v>
      </c>
      <c r="I106" s="3"/>
      <c r="J106" s="3">
        <v>190</v>
      </c>
      <c r="K106" s="3">
        <f>SUM(H106:J106)</f>
        <v>5190</v>
      </c>
      <c r="L106" s="69">
        <v>1000</v>
      </c>
      <c r="M106" s="3"/>
      <c r="N106" s="3">
        <f>SUM(L106:M106)</f>
        <v>1000</v>
      </c>
      <c r="O106" s="3"/>
      <c r="P106" s="3">
        <f>SUM(N106:O106)</f>
        <v>1000</v>
      </c>
      <c r="Q106" s="69">
        <v>1000</v>
      </c>
      <c r="R106" s="3"/>
      <c r="S106" s="3">
        <f>SUM(Q106:R106)</f>
        <v>1000</v>
      </c>
      <c r="T106" s="3"/>
      <c r="U106" s="3">
        <f>SUM(S106:T106)</f>
        <v>1000</v>
      </c>
    </row>
    <row r="107" spans="1:21" ht="15.75" outlineLevel="1" collapsed="1" x14ac:dyDescent="0.2">
      <c r="A107" s="210" t="s">
        <v>354</v>
      </c>
      <c r="B107" s="210" t="s">
        <v>345</v>
      </c>
      <c r="C107" s="210"/>
      <c r="D107" s="210"/>
      <c r="E107" s="61" t="s">
        <v>346</v>
      </c>
      <c r="F107" s="64">
        <f>F108+F121+F135+F162</f>
        <v>291328.8</v>
      </c>
      <c r="G107" s="64">
        <f>G108+G121+G135+G162</f>
        <v>-192981.12766999999</v>
      </c>
      <c r="H107" s="64">
        <f>H108+H121+H135+H162+H116</f>
        <v>98347.672330000001</v>
      </c>
      <c r="I107" s="64">
        <f t="shared" ref="I107:U107" si="161">I108+I121+I135+I162+I116</f>
        <v>0</v>
      </c>
      <c r="J107" s="64">
        <f t="shared" si="161"/>
        <v>17031.818220000001</v>
      </c>
      <c r="K107" s="64">
        <f t="shared" si="161"/>
        <v>115379.49055</v>
      </c>
      <c r="L107" s="64">
        <f t="shared" si="161"/>
        <v>96594</v>
      </c>
      <c r="M107" s="64">
        <f t="shared" si="161"/>
        <v>0</v>
      </c>
      <c r="N107" s="64">
        <f t="shared" si="161"/>
        <v>96594</v>
      </c>
      <c r="O107" s="64">
        <f t="shared" si="161"/>
        <v>0</v>
      </c>
      <c r="P107" s="64">
        <f t="shared" si="161"/>
        <v>96594</v>
      </c>
      <c r="Q107" s="64">
        <f t="shared" si="161"/>
        <v>96594</v>
      </c>
      <c r="R107" s="64">
        <f t="shared" si="161"/>
        <v>0</v>
      </c>
      <c r="S107" s="64">
        <f t="shared" si="161"/>
        <v>96594</v>
      </c>
      <c r="T107" s="64">
        <f t="shared" si="161"/>
        <v>0</v>
      </c>
      <c r="U107" s="64">
        <f t="shared" si="161"/>
        <v>96594</v>
      </c>
    </row>
    <row r="108" spans="1:21" ht="31.5" hidden="1" outlineLevel="2" x14ac:dyDescent="0.2">
      <c r="A108" s="210" t="s">
        <v>354</v>
      </c>
      <c r="B108" s="210" t="s">
        <v>345</v>
      </c>
      <c r="C108" s="210" t="s">
        <v>31</v>
      </c>
      <c r="D108" s="210"/>
      <c r="E108" s="61" t="s">
        <v>645</v>
      </c>
      <c r="F108" s="64">
        <f t="shared" ref="F108:U108" si="162">F109</f>
        <v>365</v>
      </c>
      <c r="G108" s="64">
        <f t="shared" si="162"/>
        <v>0</v>
      </c>
      <c r="H108" s="64">
        <f t="shared" si="162"/>
        <v>365</v>
      </c>
      <c r="I108" s="64">
        <f t="shared" si="162"/>
        <v>0</v>
      </c>
      <c r="J108" s="64">
        <f t="shared" si="162"/>
        <v>0</v>
      </c>
      <c r="K108" s="64">
        <f t="shared" si="162"/>
        <v>365</v>
      </c>
      <c r="L108" s="64">
        <f t="shared" ref="L108:Q108" si="163">L109</f>
        <v>365</v>
      </c>
      <c r="M108" s="64">
        <f t="shared" si="162"/>
        <v>0</v>
      </c>
      <c r="N108" s="64">
        <f t="shared" si="162"/>
        <v>365</v>
      </c>
      <c r="O108" s="64">
        <f t="shared" si="162"/>
        <v>0</v>
      </c>
      <c r="P108" s="64">
        <f t="shared" si="162"/>
        <v>365</v>
      </c>
      <c r="Q108" s="64">
        <f t="shared" si="163"/>
        <v>365</v>
      </c>
      <c r="R108" s="64">
        <f t="shared" si="162"/>
        <v>0</v>
      </c>
      <c r="S108" s="64">
        <f t="shared" si="162"/>
        <v>365</v>
      </c>
      <c r="T108" s="64">
        <f t="shared" si="162"/>
        <v>0</v>
      </c>
      <c r="U108" s="64">
        <f t="shared" si="162"/>
        <v>365</v>
      </c>
    </row>
    <row r="109" spans="1:21" ht="15.75" hidden="1" outlineLevel="3" x14ac:dyDescent="0.2">
      <c r="A109" s="210" t="s">
        <v>354</v>
      </c>
      <c r="B109" s="210" t="s">
        <v>345</v>
      </c>
      <c r="C109" s="210" t="s">
        <v>32</v>
      </c>
      <c r="D109" s="210"/>
      <c r="E109" s="61" t="s">
        <v>646</v>
      </c>
      <c r="F109" s="64">
        <f t="shared" ref="F109:I109" si="164">F113+F110</f>
        <v>365</v>
      </c>
      <c r="G109" s="64">
        <f t="shared" si="164"/>
        <v>0</v>
      </c>
      <c r="H109" s="64">
        <f t="shared" si="164"/>
        <v>365</v>
      </c>
      <c r="I109" s="64">
        <f t="shared" si="164"/>
        <v>0</v>
      </c>
      <c r="J109" s="64">
        <f t="shared" ref="J109:K109" si="165">J113+J110</f>
        <v>0</v>
      </c>
      <c r="K109" s="64">
        <f t="shared" si="165"/>
        <v>365</v>
      </c>
      <c r="L109" s="64">
        <f t="shared" ref="L109:S109" si="166">L113+L110</f>
        <v>365</v>
      </c>
      <c r="M109" s="64">
        <f t="shared" si="166"/>
        <v>0</v>
      </c>
      <c r="N109" s="64">
        <f t="shared" si="166"/>
        <v>365</v>
      </c>
      <c r="O109" s="64">
        <f t="shared" ref="O109:P109" si="167">O113+O110</f>
        <v>0</v>
      </c>
      <c r="P109" s="64">
        <f t="shared" si="167"/>
        <v>365</v>
      </c>
      <c r="Q109" s="64">
        <f t="shared" si="166"/>
        <v>365</v>
      </c>
      <c r="R109" s="64">
        <f t="shared" si="166"/>
        <v>0</v>
      </c>
      <c r="S109" s="64">
        <f t="shared" si="166"/>
        <v>365</v>
      </c>
      <c r="T109" s="64">
        <f t="shared" ref="T109:U109" si="168">T113+T110</f>
        <v>0</v>
      </c>
      <c r="U109" s="64">
        <f t="shared" si="168"/>
        <v>365</v>
      </c>
    </row>
    <row r="110" spans="1:21" ht="31.5" hidden="1" outlineLevel="3" x14ac:dyDescent="0.2">
      <c r="A110" s="210" t="s">
        <v>354</v>
      </c>
      <c r="B110" s="210" t="s">
        <v>345</v>
      </c>
      <c r="C110" s="210" t="s">
        <v>237</v>
      </c>
      <c r="D110" s="210"/>
      <c r="E110" s="61" t="s">
        <v>238</v>
      </c>
      <c r="F110" s="64">
        <f t="shared" ref="F110:U111" si="169">F111</f>
        <v>22.5</v>
      </c>
      <c r="G110" s="64">
        <f t="shared" si="169"/>
        <v>0</v>
      </c>
      <c r="H110" s="64">
        <f t="shared" si="169"/>
        <v>22.5</v>
      </c>
      <c r="I110" s="64">
        <f t="shared" si="169"/>
        <v>0</v>
      </c>
      <c r="J110" s="64">
        <f t="shared" si="169"/>
        <v>0</v>
      </c>
      <c r="K110" s="64">
        <f t="shared" si="169"/>
        <v>22.5</v>
      </c>
      <c r="L110" s="64">
        <f t="shared" ref="L110:Q111" si="170">L111</f>
        <v>22.5</v>
      </c>
      <c r="M110" s="64">
        <f t="shared" si="169"/>
        <v>0</v>
      </c>
      <c r="N110" s="64">
        <f t="shared" si="169"/>
        <v>22.5</v>
      </c>
      <c r="O110" s="64">
        <f t="shared" si="169"/>
        <v>0</v>
      </c>
      <c r="P110" s="64">
        <f t="shared" si="169"/>
        <v>22.5</v>
      </c>
      <c r="Q110" s="64">
        <f t="shared" si="170"/>
        <v>22.5</v>
      </c>
      <c r="R110" s="64">
        <f t="shared" si="169"/>
        <v>0</v>
      </c>
      <c r="S110" s="64">
        <f t="shared" si="169"/>
        <v>22.5</v>
      </c>
      <c r="T110" s="64">
        <f t="shared" si="169"/>
        <v>0</v>
      </c>
      <c r="U110" s="64">
        <f t="shared" si="169"/>
        <v>22.5</v>
      </c>
    </row>
    <row r="111" spans="1:21" ht="31.5" hidden="1" outlineLevel="3" x14ac:dyDescent="0.2">
      <c r="A111" s="210" t="s">
        <v>354</v>
      </c>
      <c r="B111" s="210" t="s">
        <v>345</v>
      </c>
      <c r="C111" s="210" t="s">
        <v>239</v>
      </c>
      <c r="D111" s="210"/>
      <c r="E111" s="61" t="s">
        <v>240</v>
      </c>
      <c r="F111" s="64">
        <f t="shared" si="169"/>
        <v>22.5</v>
      </c>
      <c r="G111" s="64">
        <f t="shared" si="169"/>
        <v>0</v>
      </c>
      <c r="H111" s="64">
        <f t="shared" si="169"/>
        <v>22.5</v>
      </c>
      <c r="I111" s="64">
        <f t="shared" si="169"/>
        <v>0</v>
      </c>
      <c r="J111" s="64">
        <f t="shared" si="169"/>
        <v>0</v>
      </c>
      <c r="K111" s="64">
        <f t="shared" si="169"/>
        <v>22.5</v>
      </c>
      <c r="L111" s="64">
        <f t="shared" si="170"/>
        <v>22.5</v>
      </c>
      <c r="M111" s="64">
        <f t="shared" si="169"/>
        <v>0</v>
      </c>
      <c r="N111" s="64">
        <f t="shared" si="169"/>
        <v>22.5</v>
      </c>
      <c r="O111" s="64">
        <f t="shared" si="169"/>
        <v>0</v>
      </c>
      <c r="P111" s="64">
        <f t="shared" si="169"/>
        <v>22.5</v>
      </c>
      <c r="Q111" s="64">
        <f t="shared" si="170"/>
        <v>22.5</v>
      </c>
      <c r="R111" s="64">
        <f t="shared" si="169"/>
        <v>0</v>
      </c>
      <c r="S111" s="64">
        <f t="shared" si="169"/>
        <v>22.5</v>
      </c>
      <c r="T111" s="64">
        <f t="shared" si="169"/>
        <v>0</v>
      </c>
      <c r="U111" s="64">
        <f t="shared" si="169"/>
        <v>22.5</v>
      </c>
    </row>
    <row r="112" spans="1:21" ht="15.75" hidden="1" outlineLevel="3" x14ac:dyDescent="0.2">
      <c r="A112" s="59" t="s">
        <v>354</v>
      </c>
      <c r="B112" s="59" t="s">
        <v>345</v>
      </c>
      <c r="C112" s="59" t="s">
        <v>239</v>
      </c>
      <c r="D112" s="59" t="s">
        <v>6</v>
      </c>
      <c r="E112" s="82" t="s">
        <v>7</v>
      </c>
      <c r="F112" s="3">
        <v>22.5</v>
      </c>
      <c r="G112" s="3"/>
      <c r="H112" s="3">
        <f>SUM(F112:G112)</f>
        <v>22.5</v>
      </c>
      <c r="I112" s="3"/>
      <c r="J112" s="3"/>
      <c r="K112" s="3">
        <f>SUM(H112:J112)</f>
        <v>22.5</v>
      </c>
      <c r="L112" s="69">
        <v>22.5</v>
      </c>
      <c r="M112" s="3"/>
      <c r="N112" s="3">
        <f>SUM(L112:M112)</f>
        <v>22.5</v>
      </c>
      <c r="O112" s="3"/>
      <c r="P112" s="3">
        <f>SUM(N112:O112)</f>
        <v>22.5</v>
      </c>
      <c r="Q112" s="69">
        <v>22.5</v>
      </c>
      <c r="R112" s="3"/>
      <c r="S112" s="3">
        <f>SUM(Q112:R112)</f>
        <v>22.5</v>
      </c>
      <c r="T112" s="3"/>
      <c r="U112" s="3">
        <f>SUM(S112:T112)</f>
        <v>22.5</v>
      </c>
    </row>
    <row r="113" spans="1:21" ht="31.5" hidden="1" outlineLevel="4" x14ac:dyDescent="0.2">
      <c r="A113" s="210" t="s">
        <v>354</v>
      </c>
      <c r="B113" s="210" t="s">
        <v>345</v>
      </c>
      <c r="C113" s="210" t="s">
        <v>33</v>
      </c>
      <c r="D113" s="210"/>
      <c r="E113" s="61" t="s">
        <v>649</v>
      </c>
      <c r="F113" s="64">
        <f t="shared" ref="F113:U114" si="171">F114</f>
        <v>342.5</v>
      </c>
      <c r="G113" s="64">
        <f t="shared" si="171"/>
        <v>0</v>
      </c>
      <c r="H113" s="64">
        <f t="shared" si="171"/>
        <v>342.5</v>
      </c>
      <c r="I113" s="64">
        <f t="shared" si="171"/>
        <v>0</v>
      </c>
      <c r="J113" s="64">
        <f t="shared" si="171"/>
        <v>0</v>
      </c>
      <c r="K113" s="64">
        <f t="shared" si="171"/>
        <v>342.5</v>
      </c>
      <c r="L113" s="64">
        <f t="shared" ref="L113:Q114" si="172">L114</f>
        <v>342.5</v>
      </c>
      <c r="M113" s="64">
        <f t="shared" si="171"/>
        <v>0</v>
      </c>
      <c r="N113" s="64">
        <f t="shared" si="171"/>
        <v>342.5</v>
      </c>
      <c r="O113" s="64">
        <f t="shared" si="171"/>
        <v>0</v>
      </c>
      <c r="P113" s="64">
        <f t="shared" si="171"/>
        <v>342.5</v>
      </c>
      <c r="Q113" s="64">
        <f t="shared" si="172"/>
        <v>342.5</v>
      </c>
      <c r="R113" s="64">
        <f t="shared" si="171"/>
        <v>0</v>
      </c>
      <c r="S113" s="64">
        <f t="shared" si="171"/>
        <v>342.5</v>
      </c>
      <c r="T113" s="64">
        <f t="shared" si="171"/>
        <v>0</v>
      </c>
      <c r="U113" s="64">
        <f t="shared" si="171"/>
        <v>342.5</v>
      </c>
    </row>
    <row r="114" spans="1:21" ht="15.75" hidden="1" outlineLevel="5" x14ac:dyDescent="0.2">
      <c r="A114" s="210" t="s">
        <v>354</v>
      </c>
      <c r="B114" s="210" t="s">
        <v>345</v>
      </c>
      <c r="C114" s="210" t="s">
        <v>34</v>
      </c>
      <c r="D114" s="210"/>
      <c r="E114" s="61" t="s">
        <v>35</v>
      </c>
      <c r="F114" s="64">
        <f t="shared" si="171"/>
        <v>342.5</v>
      </c>
      <c r="G114" s="64">
        <f t="shared" si="171"/>
        <v>0</v>
      </c>
      <c r="H114" s="64">
        <f t="shared" si="171"/>
        <v>342.5</v>
      </c>
      <c r="I114" s="64">
        <f t="shared" si="171"/>
        <v>0</v>
      </c>
      <c r="J114" s="64">
        <f t="shared" si="171"/>
        <v>0</v>
      </c>
      <c r="K114" s="64">
        <f t="shared" si="171"/>
        <v>342.5</v>
      </c>
      <c r="L114" s="64">
        <f t="shared" si="172"/>
        <v>342.5</v>
      </c>
      <c r="M114" s="64">
        <f t="shared" si="171"/>
        <v>0</v>
      </c>
      <c r="N114" s="64">
        <f t="shared" si="171"/>
        <v>342.5</v>
      </c>
      <c r="O114" s="64">
        <f t="shared" si="171"/>
        <v>0</v>
      </c>
      <c r="P114" s="64">
        <f t="shared" si="171"/>
        <v>342.5</v>
      </c>
      <c r="Q114" s="64">
        <f t="shared" si="172"/>
        <v>342.5</v>
      </c>
      <c r="R114" s="64">
        <f t="shared" si="171"/>
        <v>0</v>
      </c>
      <c r="S114" s="64">
        <f t="shared" si="171"/>
        <v>342.5</v>
      </c>
      <c r="T114" s="64">
        <f t="shared" si="171"/>
        <v>0</v>
      </c>
      <c r="U114" s="64">
        <f t="shared" si="171"/>
        <v>342.5</v>
      </c>
    </row>
    <row r="115" spans="1:21" ht="15.75" hidden="1" outlineLevel="7" x14ac:dyDescent="0.2">
      <c r="A115" s="59" t="s">
        <v>354</v>
      </c>
      <c r="B115" s="59" t="s">
        <v>345</v>
      </c>
      <c r="C115" s="59" t="s">
        <v>34</v>
      </c>
      <c r="D115" s="59" t="s">
        <v>6</v>
      </c>
      <c r="E115" s="82" t="s">
        <v>7</v>
      </c>
      <c r="F115" s="3">
        <v>342.5</v>
      </c>
      <c r="G115" s="3"/>
      <c r="H115" s="3">
        <f>SUM(F115:G115)</f>
        <v>342.5</v>
      </c>
      <c r="I115" s="3"/>
      <c r="J115" s="3"/>
      <c r="K115" s="3">
        <f>SUM(H115:J115)</f>
        <v>342.5</v>
      </c>
      <c r="L115" s="69">
        <v>342.5</v>
      </c>
      <c r="M115" s="3"/>
      <c r="N115" s="3">
        <f>SUM(L115:M115)</f>
        <v>342.5</v>
      </c>
      <c r="O115" s="3"/>
      <c r="P115" s="3">
        <f>SUM(N115:O115)</f>
        <v>342.5</v>
      </c>
      <c r="Q115" s="69">
        <v>342.5</v>
      </c>
      <c r="R115" s="3"/>
      <c r="S115" s="3">
        <f>SUM(Q115:R115)</f>
        <v>342.5</v>
      </c>
      <c r="T115" s="3"/>
      <c r="U115" s="3">
        <f>SUM(S115:T115)</f>
        <v>342.5</v>
      </c>
    </row>
    <row r="116" spans="1:21" ht="31.5" outlineLevel="7" x14ac:dyDescent="0.2">
      <c r="A116" s="210" t="s">
        <v>354</v>
      </c>
      <c r="B116" s="210" t="s">
        <v>345</v>
      </c>
      <c r="C116" s="210" t="s">
        <v>93</v>
      </c>
      <c r="D116" s="210"/>
      <c r="E116" s="61" t="s">
        <v>656</v>
      </c>
      <c r="F116" s="3"/>
      <c r="G116" s="3"/>
      <c r="H116" s="64">
        <f>H117</f>
        <v>0</v>
      </c>
      <c r="I116" s="64">
        <f t="shared" ref="I116:U119" si="173">I117</f>
        <v>0</v>
      </c>
      <c r="J116" s="64">
        <f t="shared" si="173"/>
        <v>1657.45</v>
      </c>
      <c r="K116" s="64">
        <f t="shared" si="173"/>
        <v>1657.45</v>
      </c>
      <c r="L116" s="64">
        <f t="shared" si="173"/>
        <v>0</v>
      </c>
      <c r="M116" s="64">
        <f t="shared" si="173"/>
        <v>0</v>
      </c>
      <c r="N116" s="64">
        <f t="shared" si="173"/>
        <v>0</v>
      </c>
      <c r="O116" s="64">
        <f t="shared" si="173"/>
        <v>0</v>
      </c>
      <c r="P116" s="64">
        <f t="shared" si="173"/>
        <v>0</v>
      </c>
      <c r="Q116" s="64">
        <f t="shared" si="173"/>
        <v>0</v>
      </c>
      <c r="R116" s="64">
        <f t="shared" si="173"/>
        <v>0</v>
      </c>
      <c r="S116" s="64">
        <f t="shared" si="173"/>
        <v>0</v>
      </c>
      <c r="T116" s="64">
        <f t="shared" si="173"/>
        <v>0</v>
      </c>
      <c r="U116" s="64">
        <f t="shared" si="173"/>
        <v>0</v>
      </c>
    </row>
    <row r="117" spans="1:21" ht="31.5" outlineLevel="7" x14ac:dyDescent="0.2">
      <c r="A117" s="210" t="s">
        <v>354</v>
      </c>
      <c r="B117" s="210" t="s">
        <v>345</v>
      </c>
      <c r="C117" s="210" t="s">
        <v>104</v>
      </c>
      <c r="D117" s="210"/>
      <c r="E117" s="61" t="s">
        <v>667</v>
      </c>
      <c r="F117" s="3"/>
      <c r="G117" s="3"/>
      <c r="H117" s="64">
        <f>H118</f>
        <v>0</v>
      </c>
      <c r="I117" s="64">
        <f t="shared" si="173"/>
        <v>0</v>
      </c>
      <c r="J117" s="64">
        <f t="shared" si="173"/>
        <v>1657.45</v>
      </c>
      <c r="K117" s="64">
        <f t="shared" si="173"/>
        <v>1657.45</v>
      </c>
      <c r="L117" s="64">
        <f t="shared" si="173"/>
        <v>0</v>
      </c>
      <c r="M117" s="64">
        <f t="shared" si="173"/>
        <v>0</v>
      </c>
      <c r="N117" s="64">
        <f t="shared" si="173"/>
        <v>0</v>
      </c>
      <c r="O117" s="64">
        <f t="shared" si="173"/>
        <v>0</v>
      </c>
      <c r="P117" s="64">
        <f t="shared" si="173"/>
        <v>0</v>
      </c>
      <c r="Q117" s="64">
        <f t="shared" si="173"/>
        <v>0</v>
      </c>
      <c r="R117" s="64">
        <f t="shared" si="173"/>
        <v>0</v>
      </c>
      <c r="S117" s="64">
        <f t="shared" si="173"/>
        <v>0</v>
      </c>
      <c r="T117" s="64">
        <f t="shared" si="173"/>
        <v>0</v>
      </c>
      <c r="U117" s="64">
        <f t="shared" si="173"/>
        <v>0</v>
      </c>
    </row>
    <row r="118" spans="1:21" ht="31.5" outlineLevel="7" x14ac:dyDescent="0.2">
      <c r="A118" s="210" t="s">
        <v>354</v>
      </c>
      <c r="B118" s="210" t="s">
        <v>345</v>
      </c>
      <c r="C118" s="210" t="s">
        <v>148</v>
      </c>
      <c r="D118" s="210"/>
      <c r="E118" s="61" t="s">
        <v>26</v>
      </c>
      <c r="F118" s="3"/>
      <c r="G118" s="3"/>
      <c r="H118" s="64">
        <f>H119</f>
        <v>0</v>
      </c>
      <c r="I118" s="64">
        <f t="shared" si="173"/>
        <v>0</v>
      </c>
      <c r="J118" s="64">
        <f t="shared" si="173"/>
        <v>1657.45</v>
      </c>
      <c r="K118" s="64">
        <f t="shared" si="173"/>
        <v>1657.45</v>
      </c>
      <c r="L118" s="64">
        <f t="shared" si="173"/>
        <v>0</v>
      </c>
      <c r="M118" s="64">
        <f t="shared" si="173"/>
        <v>0</v>
      </c>
      <c r="N118" s="64">
        <f t="shared" si="173"/>
        <v>0</v>
      </c>
      <c r="O118" s="64">
        <f t="shared" si="173"/>
        <v>0</v>
      </c>
      <c r="P118" s="64">
        <f t="shared" si="173"/>
        <v>0</v>
      </c>
      <c r="Q118" s="64">
        <f t="shared" si="173"/>
        <v>0</v>
      </c>
      <c r="R118" s="64">
        <f t="shared" si="173"/>
        <v>0</v>
      </c>
      <c r="S118" s="64">
        <f t="shared" si="173"/>
        <v>0</v>
      </c>
      <c r="T118" s="64">
        <f t="shared" si="173"/>
        <v>0</v>
      </c>
      <c r="U118" s="64">
        <f t="shared" si="173"/>
        <v>0</v>
      </c>
    </row>
    <row r="119" spans="1:21" ht="15.75" outlineLevel="7" x14ac:dyDescent="0.2">
      <c r="A119" s="210" t="s">
        <v>354</v>
      </c>
      <c r="B119" s="210" t="s">
        <v>345</v>
      </c>
      <c r="C119" s="210" t="s">
        <v>743</v>
      </c>
      <c r="D119" s="210"/>
      <c r="E119" s="61" t="s">
        <v>742</v>
      </c>
      <c r="F119" s="3"/>
      <c r="G119" s="3"/>
      <c r="H119" s="64">
        <f>H120</f>
        <v>0</v>
      </c>
      <c r="I119" s="64">
        <f t="shared" si="173"/>
        <v>0</v>
      </c>
      <c r="J119" s="64">
        <f t="shared" si="173"/>
        <v>1657.45</v>
      </c>
      <c r="K119" s="64">
        <f t="shared" si="173"/>
        <v>1657.45</v>
      </c>
      <c r="L119" s="64">
        <f t="shared" si="173"/>
        <v>0</v>
      </c>
      <c r="M119" s="64">
        <f t="shared" si="173"/>
        <v>0</v>
      </c>
      <c r="N119" s="64">
        <f t="shared" si="173"/>
        <v>0</v>
      </c>
      <c r="O119" s="64">
        <f t="shared" si="173"/>
        <v>0</v>
      </c>
      <c r="P119" s="64">
        <f t="shared" si="173"/>
        <v>0</v>
      </c>
      <c r="Q119" s="64">
        <f t="shared" si="173"/>
        <v>0</v>
      </c>
      <c r="R119" s="64">
        <f t="shared" si="173"/>
        <v>0</v>
      </c>
      <c r="S119" s="64">
        <f t="shared" si="173"/>
        <v>0</v>
      </c>
      <c r="T119" s="64">
        <f t="shared" si="173"/>
        <v>0</v>
      </c>
      <c r="U119" s="64">
        <f t="shared" si="173"/>
        <v>0</v>
      </c>
    </row>
    <row r="120" spans="1:21" ht="15.75" outlineLevel="7" x14ac:dyDescent="0.2">
      <c r="A120" s="59" t="s">
        <v>354</v>
      </c>
      <c r="B120" s="59" t="s">
        <v>345</v>
      </c>
      <c r="C120" s="59" t="s">
        <v>743</v>
      </c>
      <c r="D120" s="59" t="s">
        <v>41</v>
      </c>
      <c r="E120" s="82" t="s">
        <v>42</v>
      </c>
      <c r="F120" s="3"/>
      <c r="G120" s="3"/>
      <c r="H120" s="3"/>
      <c r="I120" s="3"/>
      <c r="J120" s="3">
        <v>1657.45</v>
      </c>
      <c r="K120" s="3">
        <f>SUM(H120:J120)</f>
        <v>1657.45</v>
      </c>
      <c r="L120" s="69"/>
      <c r="M120" s="3"/>
      <c r="N120" s="3"/>
      <c r="O120" s="3"/>
      <c r="P120" s="3"/>
      <c r="Q120" s="69"/>
      <c r="R120" s="3"/>
      <c r="S120" s="3"/>
      <c r="T120" s="3"/>
      <c r="U120" s="3"/>
    </row>
    <row r="121" spans="1:21" ht="31.5" hidden="1" outlineLevel="2" x14ac:dyDescent="0.2">
      <c r="A121" s="210" t="s">
        <v>354</v>
      </c>
      <c r="B121" s="210" t="s">
        <v>345</v>
      </c>
      <c r="C121" s="210" t="s">
        <v>36</v>
      </c>
      <c r="D121" s="210"/>
      <c r="E121" s="61" t="s">
        <v>689</v>
      </c>
      <c r="F121" s="64">
        <f>F122+F131</f>
        <v>8470.1</v>
      </c>
      <c r="G121" s="64">
        <f t="shared" ref="G121:I121" si="174">G122+G131</f>
        <v>0</v>
      </c>
      <c r="H121" s="64">
        <f t="shared" si="174"/>
        <v>8470.1</v>
      </c>
      <c r="I121" s="64">
        <f t="shared" si="174"/>
        <v>0</v>
      </c>
      <c r="J121" s="64">
        <f t="shared" ref="J121:K121" si="175">J122+J131</f>
        <v>0</v>
      </c>
      <c r="K121" s="64">
        <f t="shared" si="175"/>
        <v>8470.1</v>
      </c>
      <c r="L121" s="64">
        <f>L122+L131</f>
        <v>6887.8</v>
      </c>
      <c r="M121" s="64">
        <f t="shared" ref="M121:O121" si="176">M122+M131</f>
        <v>0</v>
      </c>
      <c r="N121" s="64">
        <f t="shared" ref="N121:P121" si="177">N122+N131</f>
        <v>6887.8</v>
      </c>
      <c r="O121" s="64">
        <f t="shared" si="176"/>
        <v>0</v>
      </c>
      <c r="P121" s="64">
        <f t="shared" si="177"/>
        <v>6887.8</v>
      </c>
      <c r="Q121" s="64">
        <f>Q122+Q131</f>
        <v>6887.8</v>
      </c>
      <c r="R121" s="64">
        <f t="shared" ref="R121:T121" si="178">R122+R131</f>
        <v>0</v>
      </c>
      <c r="S121" s="64">
        <f t="shared" ref="S121:U121" si="179">S122+S131</f>
        <v>6887.8</v>
      </c>
      <c r="T121" s="64">
        <f t="shared" si="178"/>
        <v>0</v>
      </c>
      <c r="U121" s="64">
        <f t="shared" si="179"/>
        <v>6887.8</v>
      </c>
    </row>
    <row r="122" spans="1:21" ht="15.75" hidden="1" outlineLevel="3" x14ac:dyDescent="0.2">
      <c r="A122" s="210" t="s">
        <v>354</v>
      </c>
      <c r="B122" s="210" t="s">
        <v>345</v>
      </c>
      <c r="C122" s="210" t="s">
        <v>37</v>
      </c>
      <c r="D122" s="210"/>
      <c r="E122" s="61" t="s">
        <v>690</v>
      </c>
      <c r="F122" s="64">
        <f t="shared" ref="F122:U122" si="180">F123</f>
        <v>8117.8</v>
      </c>
      <c r="G122" s="64">
        <f t="shared" si="180"/>
        <v>0</v>
      </c>
      <c r="H122" s="64">
        <f t="shared" si="180"/>
        <v>8117.8</v>
      </c>
      <c r="I122" s="64">
        <f t="shared" si="180"/>
        <v>0</v>
      </c>
      <c r="J122" s="64">
        <f t="shared" si="180"/>
        <v>0</v>
      </c>
      <c r="K122" s="64">
        <f t="shared" si="180"/>
        <v>8117.8</v>
      </c>
      <c r="L122" s="64">
        <f t="shared" ref="L122:Q122" si="181">L123</f>
        <v>6535.5</v>
      </c>
      <c r="M122" s="64">
        <f t="shared" si="180"/>
        <v>0</v>
      </c>
      <c r="N122" s="64">
        <f t="shared" si="180"/>
        <v>6535.5</v>
      </c>
      <c r="O122" s="64">
        <f t="shared" si="180"/>
        <v>0</v>
      </c>
      <c r="P122" s="64">
        <f t="shared" si="180"/>
        <v>6535.5</v>
      </c>
      <c r="Q122" s="64">
        <f t="shared" si="181"/>
        <v>6535.5</v>
      </c>
      <c r="R122" s="64">
        <f t="shared" si="180"/>
        <v>0</v>
      </c>
      <c r="S122" s="64">
        <f t="shared" si="180"/>
        <v>6535.5</v>
      </c>
      <c r="T122" s="64">
        <f t="shared" si="180"/>
        <v>0</v>
      </c>
      <c r="U122" s="64">
        <f t="shared" si="180"/>
        <v>6535.5</v>
      </c>
    </row>
    <row r="123" spans="1:21" ht="21.75" hidden="1" customHeight="1" outlineLevel="4" x14ac:dyDescent="0.2">
      <c r="A123" s="210" t="s">
        <v>354</v>
      </c>
      <c r="B123" s="210" t="s">
        <v>345</v>
      </c>
      <c r="C123" s="210" t="s">
        <v>38</v>
      </c>
      <c r="D123" s="210"/>
      <c r="E123" s="61" t="s">
        <v>630</v>
      </c>
      <c r="F123" s="64">
        <f>F124+F127+F129</f>
        <v>8117.8</v>
      </c>
      <c r="G123" s="64">
        <f t="shared" ref="G123:I123" si="182">G124+G127+G129</f>
        <v>0</v>
      </c>
      <c r="H123" s="64">
        <f t="shared" si="182"/>
        <v>8117.8</v>
      </c>
      <c r="I123" s="64">
        <f t="shared" si="182"/>
        <v>0</v>
      </c>
      <c r="J123" s="64">
        <f t="shared" ref="J123:K123" si="183">J124+J127+J129</f>
        <v>0</v>
      </c>
      <c r="K123" s="64">
        <f t="shared" si="183"/>
        <v>8117.8</v>
      </c>
      <c r="L123" s="64">
        <f t="shared" ref="L123:Q123" si="184">L124+L127+L129</f>
        <v>6535.5</v>
      </c>
      <c r="M123" s="64">
        <f t="shared" ref="M123:O123" si="185">M124+M127+M129</f>
        <v>0</v>
      </c>
      <c r="N123" s="64">
        <f t="shared" ref="N123:P123" si="186">N124+N127+N129</f>
        <v>6535.5</v>
      </c>
      <c r="O123" s="64">
        <f t="shared" si="185"/>
        <v>0</v>
      </c>
      <c r="P123" s="64">
        <f t="shared" si="186"/>
        <v>6535.5</v>
      </c>
      <c r="Q123" s="64">
        <f t="shared" si="184"/>
        <v>6535.5</v>
      </c>
      <c r="R123" s="64">
        <f t="shared" ref="R123:T123" si="187">R124+R127+R129</f>
        <v>0</v>
      </c>
      <c r="S123" s="64">
        <f t="shared" ref="S123:U123" si="188">S124+S127+S129</f>
        <v>6535.5</v>
      </c>
      <c r="T123" s="64">
        <f t="shared" si="187"/>
        <v>0</v>
      </c>
      <c r="U123" s="64">
        <f t="shared" si="188"/>
        <v>6535.5</v>
      </c>
    </row>
    <row r="124" spans="1:21" ht="15.75" hidden="1" outlineLevel="5" x14ac:dyDescent="0.2">
      <c r="A124" s="210" t="s">
        <v>354</v>
      </c>
      <c r="B124" s="210" t="s">
        <v>345</v>
      </c>
      <c r="C124" s="210" t="s">
        <v>39</v>
      </c>
      <c r="D124" s="210"/>
      <c r="E124" s="61" t="s">
        <v>40</v>
      </c>
      <c r="F124" s="64">
        <f t="shared" ref="F124:I124" si="189">F125+F126</f>
        <v>5535.5</v>
      </c>
      <c r="G124" s="64">
        <f t="shared" si="189"/>
        <v>0</v>
      </c>
      <c r="H124" s="64">
        <f t="shared" si="189"/>
        <v>5535.5</v>
      </c>
      <c r="I124" s="64">
        <f t="shared" si="189"/>
        <v>0</v>
      </c>
      <c r="J124" s="64">
        <f t="shared" ref="J124:K124" si="190">J125+J126</f>
        <v>0</v>
      </c>
      <c r="K124" s="64">
        <f t="shared" si="190"/>
        <v>5535.5</v>
      </c>
      <c r="L124" s="64">
        <f t="shared" ref="L124:S124" si="191">L125+L126</f>
        <v>5535.5</v>
      </c>
      <c r="M124" s="64">
        <f t="shared" si="191"/>
        <v>0</v>
      </c>
      <c r="N124" s="64">
        <f t="shared" si="191"/>
        <v>5535.5</v>
      </c>
      <c r="O124" s="64">
        <f t="shared" ref="O124:P124" si="192">O125+O126</f>
        <v>0</v>
      </c>
      <c r="P124" s="64">
        <f t="shared" si="192"/>
        <v>5535.5</v>
      </c>
      <c r="Q124" s="64">
        <f t="shared" si="191"/>
        <v>5535.5</v>
      </c>
      <c r="R124" s="64">
        <f t="shared" si="191"/>
        <v>0</v>
      </c>
      <c r="S124" s="64">
        <f t="shared" si="191"/>
        <v>5535.5</v>
      </c>
      <c r="T124" s="64">
        <f t="shared" ref="T124:U124" si="193">T125+T126</f>
        <v>0</v>
      </c>
      <c r="U124" s="64">
        <f t="shared" si="193"/>
        <v>5535.5</v>
      </c>
    </row>
    <row r="125" spans="1:21" ht="15.75" hidden="1" outlineLevel="7" x14ac:dyDescent="0.2">
      <c r="A125" s="59" t="s">
        <v>354</v>
      </c>
      <c r="B125" s="59" t="s">
        <v>345</v>
      </c>
      <c r="C125" s="59" t="s">
        <v>39</v>
      </c>
      <c r="D125" s="59" t="s">
        <v>6</v>
      </c>
      <c r="E125" s="82" t="s">
        <v>7</v>
      </c>
      <c r="F125" s="3">
        <v>60</v>
      </c>
      <c r="G125" s="3"/>
      <c r="H125" s="3">
        <f t="shared" ref="H125:H126" si="194">SUM(F125:G125)</f>
        <v>60</v>
      </c>
      <c r="I125" s="3"/>
      <c r="J125" s="3"/>
      <c r="K125" s="3">
        <f t="shared" ref="K125:K126" si="195">SUM(H125:J125)</f>
        <v>60</v>
      </c>
      <c r="L125" s="69">
        <v>60</v>
      </c>
      <c r="M125" s="3"/>
      <c r="N125" s="3">
        <f t="shared" ref="N125:N126" si="196">SUM(L125:M125)</f>
        <v>60</v>
      </c>
      <c r="O125" s="3"/>
      <c r="P125" s="3">
        <f t="shared" ref="P125:P126" si="197">SUM(N125:O125)</f>
        <v>60</v>
      </c>
      <c r="Q125" s="69">
        <v>60</v>
      </c>
      <c r="R125" s="3"/>
      <c r="S125" s="3">
        <f t="shared" ref="S125:S126" si="198">SUM(Q125:R125)</f>
        <v>60</v>
      </c>
      <c r="T125" s="3"/>
      <c r="U125" s="3">
        <f t="shared" ref="U125:U126" si="199">SUM(S125:T125)</f>
        <v>60</v>
      </c>
    </row>
    <row r="126" spans="1:21" ht="15.75" hidden="1" outlineLevel="7" x14ac:dyDescent="0.2">
      <c r="A126" s="59" t="s">
        <v>354</v>
      </c>
      <c r="B126" s="59" t="s">
        <v>345</v>
      </c>
      <c r="C126" s="59" t="s">
        <v>39</v>
      </c>
      <c r="D126" s="59" t="s">
        <v>41</v>
      </c>
      <c r="E126" s="82" t="s">
        <v>42</v>
      </c>
      <c r="F126" s="3">
        <v>5475.5</v>
      </c>
      <c r="G126" s="3"/>
      <c r="H126" s="3">
        <f t="shared" si="194"/>
        <v>5475.5</v>
      </c>
      <c r="I126" s="3"/>
      <c r="J126" s="3"/>
      <c r="K126" s="3">
        <f t="shared" si="195"/>
        <v>5475.5</v>
      </c>
      <c r="L126" s="69">
        <v>5475.5</v>
      </c>
      <c r="M126" s="3"/>
      <c r="N126" s="3">
        <f t="shared" si="196"/>
        <v>5475.5</v>
      </c>
      <c r="O126" s="3"/>
      <c r="P126" s="3">
        <f t="shared" si="197"/>
        <v>5475.5</v>
      </c>
      <c r="Q126" s="69">
        <v>5475.5</v>
      </c>
      <c r="R126" s="3"/>
      <c r="S126" s="3">
        <f t="shared" si="198"/>
        <v>5475.5</v>
      </c>
      <c r="T126" s="3"/>
      <c r="U126" s="3">
        <f t="shared" si="199"/>
        <v>5475.5</v>
      </c>
    </row>
    <row r="127" spans="1:21" s="68" customFormat="1" ht="15.75" hidden="1" outlineLevel="7" x14ac:dyDescent="0.2">
      <c r="A127" s="210" t="s">
        <v>354</v>
      </c>
      <c r="B127" s="210" t="s">
        <v>345</v>
      </c>
      <c r="C127" s="210" t="s">
        <v>324</v>
      </c>
      <c r="D127" s="210"/>
      <c r="E127" s="116" t="s">
        <v>632</v>
      </c>
      <c r="F127" s="64">
        <f t="shared" ref="F127:U129" si="200">F128</f>
        <v>1424.1</v>
      </c>
      <c r="G127" s="64">
        <f t="shared" si="200"/>
        <v>0</v>
      </c>
      <c r="H127" s="64">
        <f t="shared" si="200"/>
        <v>1424.1</v>
      </c>
      <c r="I127" s="64">
        <f t="shared" si="200"/>
        <v>0</v>
      </c>
      <c r="J127" s="64">
        <f t="shared" si="200"/>
        <v>0</v>
      </c>
      <c r="K127" s="64">
        <f t="shared" si="200"/>
        <v>1424.1</v>
      </c>
      <c r="L127" s="64">
        <f t="shared" ref="L127:Q127" si="201">L128</f>
        <v>1000</v>
      </c>
      <c r="M127" s="64">
        <f t="shared" si="200"/>
        <v>0</v>
      </c>
      <c r="N127" s="64">
        <f t="shared" si="200"/>
        <v>1000</v>
      </c>
      <c r="O127" s="64">
        <f t="shared" si="200"/>
        <v>0</v>
      </c>
      <c r="P127" s="64">
        <f t="shared" si="200"/>
        <v>1000</v>
      </c>
      <c r="Q127" s="64">
        <f t="shared" si="201"/>
        <v>1000</v>
      </c>
      <c r="R127" s="64">
        <f t="shared" si="200"/>
        <v>0</v>
      </c>
      <c r="S127" s="64">
        <f t="shared" si="200"/>
        <v>1000</v>
      </c>
      <c r="T127" s="64">
        <f t="shared" si="200"/>
        <v>0</v>
      </c>
      <c r="U127" s="64">
        <f t="shared" si="200"/>
        <v>1000</v>
      </c>
    </row>
    <row r="128" spans="1:21" ht="15.75" hidden="1" outlineLevel="7" x14ac:dyDescent="0.2">
      <c r="A128" s="59" t="s">
        <v>354</v>
      </c>
      <c r="B128" s="59" t="s">
        <v>345</v>
      </c>
      <c r="C128" s="59" t="s">
        <v>324</v>
      </c>
      <c r="D128" s="59" t="s">
        <v>41</v>
      </c>
      <c r="E128" s="82" t="s">
        <v>42</v>
      </c>
      <c r="F128" s="3">
        <v>1424.1</v>
      </c>
      <c r="G128" s="3"/>
      <c r="H128" s="3">
        <f>SUM(F128:G128)</f>
        <v>1424.1</v>
      </c>
      <c r="I128" s="3"/>
      <c r="J128" s="3"/>
      <c r="K128" s="3">
        <f>SUM(H128:J128)</f>
        <v>1424.1</v>
      </c>
      <c r="L128" s="69">
        <v>1000</v>
      </c>
      <c r="M128" s="3"/>
      <c r="N128" s="3">
        <f>SUM(L128:M128)</f>
        <v>1000</v>
      </c>
      <c r="O128" s="3"/>
      <c r="P128" s="3">
        <f>SUM(N128:O128)</f>
        <v>1000</v>
      </c>
      <c r="Q128" s="69">
        <v>1000</v>
      </c>
      <c r="R128" s="3"/>
      <c r="S128" s="3">
        <f>SUM(Q128:R128)</f>
        <v>1000</v>
      </c>
      <c r="T128" s="3"/>
      <c r="U128" s="3">
        <f>SUM(S128:T128)</f>
        <v>1000</v>
      </c>
    </row>
    <row r="129" spans="1:21" s="68" customFormat="1" ht="18" hidden="1" customHeight="1" outlineLevel="7" x14ac:dyDescent="0.2">
      <c r="A129" s="210" t="s">
        <v>354</v>
      </c>
      <c r="B129" s="210" t="s">
        <v>345</v>
      </c>
      <c r="C129" s="210" t="s">
        <v>324</v>
      </c>
      <c r="D129" s="210"/>
      <c r="E129" s="116" t="s">
        <v>631</v>
      </c>
      <c r="F129" s="64">
        <f t="shared" si="200"/>
        <v>1158.2</v>
      </c>
      <c r="G129" s="64">
        <f t="shared" si="200"/>
        <v>0</v>
      </c>
      <c r="H129" s="64">
        <f t="shared" si="200"/>
        <v>1158.2</v>
      </c>
      <c r="I129" s="64">
        <f t="shared" si="200"/>
        <v>0</v>
      </c>
      <c r="J129" s="64">
        <f t="shared" si="200"/>
        <v>0</v>
      </c>
      <c r="K129" s="64">
        <f t="shared" si="200"/>
        <v>1158.2</v>
      </c>
      <c r="L129" s="64"/>
      <c r="M129" s="64">
        <f t="shared" si="200"/>
        <v>0</v>
      </c>
      <c r="N129" s="64"/>
      <c r="O129" s="64">
        <f t="shared" si="200"/>
        <v>0</v>
      </c>
      <c r="P129" s="64"/>
      <c r="Q129" s="64"/>
      <c r="R129" s="64">
        <f t="shared" si="200"/>
        <v>0</v>
      </c>
      <c r="S129" s="64"/>
      <c r="T129" s="64">
        <f t="shared" si="200"/>
        <v>0</v>
      </c>
      <c r="U129" s="64"/>
    </row>
    <row r="130" spans="1:21" ht="15.75" hidden="1" outlineLevel="7" x14ac:dyDescent="0.2">
      <c r="A130" s="59" t="s">
        <v>354</v>
      </c>
      <c r="B130" s="59" t="s">
        <v>345</v>
      </c>
      <c r="C130" s="59" t="s">
        <v>324</v>
      </c>
      <c r="D130" s="59" t="s">
        <v>41</v>
      </c>
      <c r="E130" s="82" t="s">
        <v>42</v>
      </c>
      <c r="F130" s="3">
        <v>1158.2</v>
      </c>
      <c r="G130" s="3"/>
      <c r="H130" s="3">
        <f>SUM(F130:G130)</f>
        <v>1158.2</v>
      </c>
      <c r="I130" s="3"/>
      <c r="J130" s="3"/>
      <c r="K130" s="3">
        <f>SUM(H130:J130)</f>
        <v>1158.2</v>
      </c>
      <c r="L130" s="69"/>
      <c r="M130" s="3"/>
      <c r="N130" s="3"/>
      <c r="O130" s="3"/>
      <c r="P130" s="3"/>
      <c r="Q130" s="69"/>
      <c r="R130" s="3"/>
      <c r="S130" s="3"/>
      <c r="T130" s="3"/>
      <c r="U130" s="3"/>
    </row>
    <row r="131" spans="1:21" ht="31.5" hidden="1" outlineLevel="3" x14ac:dyDescent="0.2">
      <c r="A131" s="210" t="s">
        <v>354</v>
      </c>
      <c r="B131" s="210" t="s">
        <v>345</v>
      </c>
      <c r="C131" s="210" t="s">
        <v>43</v>
      </c>
      <c r="D131" s="210"/>
      <c r="E131" s="61" t="s">
        <v>691</v>
      </c>
      <c r="F131" s="64">
        <f t="shared" ref="F131:U133" si="202">F132</f>
        <v>352.3</v>
      </c>
      <c r="G131" s="64">
        <f t="shared" si="202"/>
        <v>0</v>
      </c>
      <c r="H131" s="64">
        <f t="shared" si="202"/>
        <v>352.3</v>
      </c>
      <c r="I131" s="64">
        <f t="shared" si="202"/>
        <v>0</v>
      </c>
      <c r="J131" s="64">
        <f t="shared" si="202"/>
        <v>0</v>
      </c>
      <c r="K131" s="64">
        <f t="shared" si="202"/>
        <v>352.3</v>
      </c>
      <c r="L131" s="64">
        <f t="shared" ref="L131:Q133" si="203">L132</f>
        <v>352.3</v>
      </c>
      <c r="M131" s="64">
        <f t="shared" si="202"/>
        <v>0</v>
      </c>
      <c r="N131" s="64">
        <f t="shared" si="202"/>
        <v>352.3</v>
      </c>
      <c r="O131" s="64">
        <f t="shared" si="202"/>
        <v>0</v>
      </c>
      <c r="P131" s="64">
        <f t="shared" si="202"/>
        <v>352.3</v>
      </c>
      <c r="Q131" s="64">
        <f t="shared" si="203"/>
        <v>352.3</v>
      </c>
      <c r="R131" s="64">
        <f t="shared" si="202"/>
        <v>0</v>
      </c>
      <c r="S131" s="64">
        <f t="shared" si="202"/>
        <v>352.3</v>
      </c>
      <c r="T131" s="64">
        <f t="shared" si="202"/>
        <v>0</v>
      </c>
      <c r="U131" s="64">
        <f t="shared" si="202"/>
        <v>352.3</v>
      </c>
    </row>
    <row r="132" spans="1:21" ht="31.5" hidden="1" outlineLevel="4" x14ac:dyDescent="0.2">
      <c r="A132" s="210" t="s">
        <v>354</v>
      </c>
      <c r="B132" s="210" t="s">
        <v>345</v>
      </c>
      <c r="C132" s="210" t="s">
        <v>44</v>
      </c>
      <c r="D132" s="210"/>
      <c r="E132" s="61" t="s">
        <v>692</v>
      </c>
      <c r="F132" s="64">
        <f t="shared" si="202"/>
        <v>352.3</v>
      </c>
      <c r="G132" s="64">
        <f t="shared" si="202"/>
        <v>0</v>
      </c>
      <c r="H132" s="64">
        <f t="shared" si="202"/>
        <v>352.3</v>
      </c>
      <c r="I132" s="64">
        <f t="shared" si="202"/>
        <v>0</v>
      </c>
      <c r="J132" s="64">
        <f t="shared" si="202"/>
        <v>0</v>
      </c>
      <c r="K132" s="64">
        <f t="shared" si="202"/>
        <v>352.3</v>
      </c>
      <c r="L132" s="64">
        <f t="shared" si="203"/>
        <v>352.3</v>
      </c>
      <c r="M132" s="64">
        <f t="shared" si="202"/>
        <v>0</v>
      </c>
      <c r="N132" s="64">
        <f t="shared" si="202"/>
        <v>352.3</v>
      </c>
      <c r="O132" s="64">
        <f t="shared" si="202"/>
        <v>0</v>
      </c>
      <c r="P132" s="64">
        <f t="shared" si="202"/>
        <v>352.3</v>
      </c>
      <c r="Q132" s="64">
        <f t="shared" si="203"/>
        <v>352.3</v>
      </c>
      <c r="R132" s="64">
        <f t="shared" si="202"/>
        <v>0</v>
      </c>
      <c r="S132" s="64">
        <f t="shared" si="202"/>
        <v>352.3</v>
      </c>
      <c r="T132" s="64">
        <f t="shared" si="202"/>
        <v>0</v>
      </c>
      <c r="U132" s="64">
        <f t="shared" si="202"/>
        <v>352.3</v>
      </c>
    </row>
    <row r="133" spans="1:21" ht="15.75" hidden="1" outlineLevel="5" x14ac:dyDescent="0.2">
      <c r="A133" s="210" t="s">
        <v>354</v>
      </c>
      <c r="B133" s="210" t="s">
        <v>345</v>
      </c>
      <c r="C133" s="210" t="s">
        <v>318</v>
      </c>
      <c r="D133" s="210"/>
      <c r="E133" s="61" t="s">
        <v>319</v>
      </c>
      <c r="F133" s="64">
        <f t="shared" si="202"/>
        <v>352.3</v>
      </c>
      <c r="G133" s="64">
        <f t="shared" si="202"/>
        <v>0</v>
      </c>
      <c r="H133" s="64">
        <f t="shared" si="202"/>
        <v>352.3</v>
      </c>
      <c r="I133" s="64">
        <f t="shared" si="202"/>
        <v>0</v>
      </c>
      <c r="J133" s="64">
        <f t="shared" si="202"/>
        <v>0</v>
      </c>
      <c r="K133" s="64">
        <f t="shared" si="202"/>
        <v>352.3</v>
      </c>
      <c r="L133" s="64">
        <f t="shared" si="203"/>
        <v>352.3</v>
      </c>
      <c r="M133" s="64">
        <f t="shared" si="202"/>
        <v>0</v>
      </c>
      <c r="N133" s="64">
        <f t="shared" si="202"/>
        <v>352.3</v>
      </c>
      <c r="O133" s="64">
        <f t="shared" si="202"/>
        <v>0</v>
      </c>
      <c r="P133" s="64">
        <f t="shared" si="202"/>
        <v>352.3</v>
      </c>
      <c r="Q133" s="64">
        <f t="shared" si="203"/>
        <v>352.3</v>
      </c>
      <c r="R133" s="64">
        <f t="shared" si="202"/>
        <v>0</v>
      </c>
      <c r="S133" s="64">
        <f t="shared" si="202"/>
        <v>352.3</v>
      </c>
      <c r="T133" s="64">
        <f t="shared" si="202"/>
        <v>0</v>
      </c>
      <c r="U133" s="64">
        <f t="shared" si="202"/>
        <v>352.3</v>
      </c>
    </row>
    <row r="134" spans="1:21" ht="15.75" hidden="1" outlineLevel="7" x14ac:dyDescent="0.2">
      <c r="A134" s="59" t="s">
        <v>354</v>
      </c>
      <c r="B134" s="59" t="s">
        <v>345</v>
      </c>
      <c r="C134" s="59" t="s">
        <v>318</v>
      </c>
      <c r="D134" s="59" t="s">
        <v>41</v>
      </c>
      <c r="E134" s="82" t="s">
        <v>42</v>
      </c>
      <c r="F134" s="3">
        <v>352.3</v>
      </c>
      <c r="G134" s="3"/>
      <c r="H134" s="3">
        <f>SUM(F134:G134)</f>
        <v>352.3</v>
      </c>
      <c r="I134" s="3"/>
      <c r="J134" s="3"/>
      <c r="K134" s="3">
        <f>SUM(H134:J134)</f>
        <v>352.3</v>
      </c>
      <c r="L134" s="69">
        <v>352.3</v>
      </c>
      <c r="M134" s="3"/>
      <c r="N134" s="3">
        <f>SUM(L134:M134)</f>
        <v>352.3</v>
      </c>
      <c r="O134" s="3"/>
      <c r="P134" s="3">
        <f>SUM(N134:O134)</f>
        <v>352.3</v>
      </c>
      <c r="Q134" s="69">
        <v>352.3</v>
      </c>
      <c r="R134" s="3"/>
      <c r="S134" s="3">
        <f>SUM(Q134:R134)</f>
        <v>352.3</v>
      </c>
      <c r="T134" s="3"/>
      <c r="U134" s="3">
        <f>SUM(S134:T134)</f>
        <v>352.3</v>
      </c>
    </row>
    <row r="135" spans="1:21" ht="31.5" outlineLevel="2" collapsed="1" x14ac:dyDescent="0.2">
      <c r="A135" s="210" t="s">
        <v>354</v>
      </c>
      <c r="B135" s="210" t="s">
        <v>345</v>
      </c>
      <c r="C135" s="210" t="s">
        <v>23</v>
      </c>
      <c r="D135" s="210"/>
      <c r="E135" s="61" t="s">
        <v>672</v>
      </c>
      <c r="F135" s="64">
        <f t="shared" ref="F135:I135" si="204">F136+F141</f>
        <v>89151.2</v>
      </c>
      <c r="G135" s="64">
        <f t="shared" si="204"/>
        <v>0</v>
      </c>
      <c r="H135" s="64">
        <f t="shared" si="204"/>
        <v>89151.2</v>
      </c>
      <c r="I135" s="64">
        <f t="shared" si="204"/>
        <v>0</v>
      </c>
      <c r="J135" s="64">
        <f t="shared" ref="J135:K135" si="205">J136+J141</f>
        <v>15374.36822</v>
      </c>
      <c r="K135" s="64">
        <f t="shared" si="205"/>
        <v>104525.56822</v>
      </c>
      <c r="L135" s="64">
        <f t="shared" ref="L135:S135" si="206">L136+L141</f>
        <v>89341.2</v>
      </c>
      <c r="M135" s="64">
        <f t="shared" si="206"/>
        <v>0</v>
      </c>
      <c r="N135" s="64">
        <f t="shared" si="206"/>
        <v>89341.2</v>
      </c>
      <c r="O135" s="64">
        <f t="shared" ref="O135:P135" si="207">O136+O141</f>
        <v>0</v>
      </c>
      <c r="P135" s="64">
        <f t="shared" si="207"/>
        <v>89341.2</v>
      </c>
      <c r="Q135" s="64">
        <f t="shared" si="206"/>
        <v>89341.2</v>
      </c>
      <c r="R135" s="64">
        <f t="shared" si="206"/>
        <v>0</v>
      </c>
      <c r="S135" s="64">
        <f t="shared" si="206"/>
        <v>89341.2</v>
      </c>
      <c r="T135" s="64">
        <f t="shared" ref="T135:U135" si="208">T136+T141</f>
        <v>0</v>
      </c>
      <c r="U135" s="64">
        <f t="shared" si="208"/>
        <v>89341.2</v>
      </c>
    </row>
    <row r="136" spans="1:21" ht="15.75" hidden="1" outlineLevel="3" x14ac:dyDescent="0.2">
      <c r="A136" s="210" t="s">
        <v>354</v>
      </c>
      <c r="B136" s="210" t="s">
        <v>345</v>
      </c>
      <c r="C136" s="210" t="s">
        <v>45</v>
      </c>
      <c r="D136" s="210"/>
      <c r="E136" s="61" t="s">
        <v>693</v>
      </c>
      <c r="F136" s="64">
        <f t="shared" ref="F136:U137" si="209">F137</f>
        <v>1031.4000000000001</v>
      </c>
      <c r="G136" s="64">
        <f t="shared" si="209"/>
        <v>0</v>
      </c>
      <c r="H136" s="64">
        <f t="shared" si="209"/>
        <v>1031.4000000000001</v>
      </c>
      <c r="I136" s="64">
        <f t="shared" si="209"/>
        <v>0</v>
      </c>
      <c r="J136" s="64">
        <f t="shared" si="209"/>
        <v>0</v>
      </c>
      <c r="K136" s="64">
        <f t="shared" si="209"/>
        <v>1031.4000000000001</v>
      </c>
      <c r="L136" s="64">
        <f t="shared" ref="L136:Q137" si="210">L137</f>
        <v>1031.4000000000001</v>
      </c>
      <c r="M136" s="64">
        <f t="shared" si="209"/>
        <v>0</v>
      </c>
      <c r="N136" s="64">
        <f t="shared" si="209"/>
        <v>1031.4000000000001</v>
      </c>
      <c r="O136" s="64">
        <f t="shared" si="209"/>
        <v>0</v>
      </c>
      <c r="P136" s="64">
        <f t="shared" si="209"/>
        <v>1031.4000000000001</v>
      </c>
      <c r="Q136" s="64">
        <f t="shared" si="210"/>
        <v>1031.4000000000001</v>
      </c>
      <c r="R136" s="64">
        <f t="shared" si="209"/>
        <v>0</v>
      </c>
      <c r="S136" s="64">
        <f t="shared" si="209"/>
        <v>1031.4000000000001</v>
      </c>
      <c r="T136" s="64">
        <f t="shared" si="209"/>
        <v>0</v>
      </c>
      <c r="U136" s="64">
        <f t="shared" si="209"/>
        <v>1031.4000000000001</v>
      </c>
    </row>
    <row r="137" spans="1:21" ht="31.5" hidden="1" outlineLevel="4" x14ac:dyDescent="0.2">
      <c r="A137" s="210" t="s">
        <v>354</v>
      </c>
      <c r="B137" s="210" t="s">
        <v>345</v>
      </c>
      <c r="C137" s="210" t="s">
        <v>46</v>
      </c>
      <c r="D137" s="210"/>
      <c r="E137" s="61" t="s">
        <v>694</v>
      </c>
      <c r="F137" s="64">
        <f t="shared" si="209"/>
        <v>1031.4000000000001</v>
      </c>
      <c r="G137" s="64">
        <f t="shared" si="209"/>
        <v>0</v>
      </c>
      <c r="H137" s="64">
        <f t="shared" si="209"/>
        <v>1031.4000000000001</v>
      </c>
      <c r="I137" s="64">
        <f t="shared" si="209"/>
        <v>0</v>
      </c>
      <c r="J137" s="64">
        <f t="shared" si="209"/>
        <v>0</v>
      </c>
      <c r="K137" s="64">
        <f t="shared" si="209"/>
        <v>1031.4000000000001</v>
      </c>
      <c r="L137" s="64">
        <f t="shared" si="210"/>
        <v>1031.4000000000001</v>
      </c>
      <c r="M137" s="64">
        <f t="shared" si="209"/>
        <v>0</v>
      </c>
      <c r="N137" s="64">
        <f t="shared" si="209"/>
        <v>1031.4000000000001</v>
      </c>
      <c r="O137" s="64">
        <f t="shared" si="209"/>
        <v>0</v>
      </c>
      <c r="P137" s="64">
        <f t="shared" si="209"/>
        <v>1031.4000000000001</v>
      </c>
      <c r="Q137" s="64">
        <f t="shared" si="210"/>
        <v>1031.4000000000001</v>
      </c>
      <c r="R137" s="64">
        <f t="shared" si="209"/>
        <v>0</v>
      </c>
      <c r="S137" s="64">
        <f t="shared" si="209"/>
        <v>1031.4000000000001</v>
      </c>
      <c r="T137" s="64">
        <f t="shared" si="209"/>
        <v>0</v>
      </c>
      <c r="U137" s="64">
        <f t="shared" si="209"/>
        <v>1031.4000000000001</v>
      </c>
    </row>
    <row r="138" spans="1:21" ht="15.75" hidden="1" outlineLevel="5" x14ac:dyDescent="0.2">
      <c r="A138" s="210" t="s">
        <v>354</v>
      </c>
      <c r="B138" s="210" t="s">
        <v>345</v>
      </c>
      <c r="C138" s="210" t="s">
        <v>47</v>
      </c>
      <c r="D138" s="210"/>
      <c r="E138" s="61" t="s">
        <v>48</v>
      </c>
      <c r="F138" s="64">
        <f t="shared" ref="F138:I138" si="211">F139+F140</f>
        <v>1031.4000000000001</v>
      </c>
      <c r="G138" s="64">
        <f t="shared" si="211"/>
        <v>0</v>
      </c>
      <c r="H138" s="64">
        <f t="shared" si="211"/>
        <v>1031.4000000000001</v>
      </c>
      <c r="I138" s="64">
        <f t="shared" si="211"/>
        <v>0</v>
      </c>
      <c r="J138" s="64">
        <f t="shared" ref="J138:K138" si="212">J139+J140</f>
        <v>0</v>
      </c>
      <c r="K138" s="64">
        <f t="shared" si="212"/>
        <v>1031.4000000000001</v>
      </c>
      <c r="L138" s="64">
        <f t="shared" ref="L138:S138" si="213">L139+L140</f>
        <v>1031.4000000000001</v>
      </c>
      <c r="M138" s="64">
        <f t="shared" si="213"/>
        <v>0</v>
      </c>
      <c r="N138" s="64">
        <f t="shared" si="213"/>
        <v>1031.4000000000001</v>
      </c>
      <c r="O138" s="64">
        <f t="shared" ref="O138:P138" si="214">O139+O140</f>
        <v>0</v>
      </c>
      <c r="P138" s="64">
        <f t="shared" si="214"/>
        <v>1031.4000000000001</v>
      </c>
      <c r="Q138" s="64">
        <f t="shared" si="213"/>
        <v>1031.4000000000001</v>
      </c>
      <c r="R138" s="64">
        <f t="shared" si="213"/>
        <v>0</v>
      </c>
      <c r="S138" s="64">
        <f t="shared" si="213"/>
        <v>1031.4000000000001</v>
      </c>
      <c r="T138" s="64">
        <f t="shared" ref="T138:U138" si="215">T139+T140</f>
        <v>0</v>
      </c>
      <c r="U138" s="64">
        <f t="shared" si="215"/>
        <v>1031.4000000000001</v>
      </c>
    </row>
    <row r="139" spans="1:21" ht="31.5" hidden="1" outlineLevel="7" x14ac:dyDescent="0.2">
      <c r="A139" s="59" t="s">
        <v>354</v>
      </c>
      <c r="B139" s="59" t="s">
        <v>345</v>
      </c>
      <c r="C139" s="59" t="s">
        <v>47</v>
      </c>
      <c r="D139" s="59" t="s">
        <v>3</v>
      </c>
      <c r="E139" s="82" t="s">
        <v>4</v>
      </c>
      <c r="F139" s="3">
        <v>676.4</v>
      </c>
      <c r="G139" s="3"/>
      <c r="H139" s="3">
        <f t="shared" ref="H139:H140" si="216">SUM(F139:G139)</f>
        <v>676.4</v>
      </c>
      <c r="I139" s="3"/>
      <c r="J139" s="3"/>
      <c r="K139" s="3">
        <f t="shared" ref="K139:K140" si="217">SUM(H139:J139)</f>
        <v>676.4</v>
      </c>
      <c r="L139" s="69">
        <v>676.4</v>
      </c>
      <c r="M139" s="3"/>
      <c r="N139" s="3">
        <f t="shared" ref="N139:N140" si="218">SUM(L139:M139)</f>
        <v>676.4</v>
      </c>
      <c r="O139" s="3"/>
      <c r="P139" s="3">
        <f t="shared" ref="P139:P140" si="219">SUM(N139:O139)</f>
        <v>676.4</v>
      </c>
      <c r="Q139" s="69">
        <v>676.4</v>
      </c>
      <c r="R139" s="3"/>
      <c r="S139" s="3">
        <f t="shared" ref="S139:S140" si="220">SUM(Q139:R139)</f>
        <v>676.4</v>
      </c>
      <c r="T139" s="3"/>
      <c r="U139" s="3">
        <f t="shared" ref="U139:U140" si="221">SUM(S139:T139)</f>
        <v>676.4</v>
      </c>
    </row>
    <row r="140" spans="1:21" ht="15.75" hidden="1" outlineLevel="7" x14ac:dyDescent="0.2">
      <c r="A140" s="59" t="s">
        <v>354</v>
      </c>
      <c r="B140" s="59" t="s">
        <v>345</v>
      </c>
      <c r="C140" s="59" t="s">
        <v>47</v>
      </c>
      <c r="D140" s="59" t="s">
        <v>6</v>
      </c>
      <c r="E140" s="82" t="s">
        <v>7</v>
      </c>
      <c r="F140" s="3">
        <v>355</v>
      </c>
      <c r="G140" s="3"/>
      <c r="H140" s="3">
        <f t="shared" si="216"/>
        <v>355</v>
      </c>
      <c r="I140" s="3"/>
      <c r="J140" s="3"/>
      <c r="K140" s="3">
        <f t="shared" si="217"/>
        <v>355</v>
      </c>
      <c r="L140" s="69">
        <v>355</v>
      </c>
      <c r="M140" s="3"/>
      <c r="N140" s="3">
        <f t="shared" si="218"/>
        <v>355</v>
      </c>
      <c r="O140" s="3"/>
      <c r="P140" s="3">
        <f t="shared" si="219"/>
        <v>355</v>
      </c>
      <c r="Q140" s="69">
        <v>355</v>
      </c>
      <c r="R140" s="3"/>
      <c r="S140" s="3">
        <f t="shared" si="220"/>
        <v>355</v>
      </c>
      <c r="T140" s="3"/>
      <c r="U140" s="3">
        <f t="shared" si="221"/>
        <v>355</v>
      </c>
    </row>
    <row r="141" spans="1:21" ht="31.5" outlineLevel="3" x14ac:dyDescent="0.2">
      <c r="A141" s="210" t="s">
        <v>354</v>
      </c>
      <c r="B141" s="210" t="s">
        <v>345</v>
      </c>
      <c r="C141" s="210" t="s">
        <v>24</v>
      </c>
      <c r="D141" s="210"/>
      <c r="E141" s="61" t="s">
        <v>673</v>
      </c>
      <c r="F141" s="64">
        <f>F142+F155</f>
        <v>88119.8</v>
      </c>
      <c r="G141" s="64">
        <f t="shared" ref="G141:I141" si="222">G142+G155</f>
        <v>0</v>
      </c>
      <c r="H141" s="64">
        <f t="shared" si="222"/>
        <v>88119.8</v>
      </c>
      <c r="I141" s="64">
        <f t="shared" si="222"/>
        <v>0</v>
      </c>
      <c r="J141" s="64">
        <f t="shared" ref="J141:K141" si="223">J142+J155</f>
        <v>15374.36822</v>
      </c>
      <c r="K141" s="64">
        <f t="shared" si="223"/>
        <v>103494.16822000001</v>
      </c>
      <c r="L141" s="64">
        <f>L142+L155</f>
        <v>88309.8</v>
      </c>
      <c r="M141" s="64">
        <f t="shared" ref="M141:O141" si="224">M142+M155</f>
        <v>0</v>
      </c>
      <c r="N141" s="64">
        <f t="shared" ref="N141:P141" si="225">N142+N155</f>
        <v>88309.8</v>
      </c>
      <c r="O141" s="64">
        <f t="shared" si="224"/>
        <v>0</v>
      </c>
      <c r="P141" s="64">
        <f t="shared" si="225"/>
        <v>88309.8</v>
      </c>
      <c r="Q141" s="64">
        <f>Q142+Q155</f>
        <v>88309.8</v>
      </c>
      <c r="R141" s="64">
        <f t="shared" ref="R141:T141" si="226">R142+R155</f>
        <v>0</v>
      </c>
      <c r="S141" s="64">
        <f t="shared" ref="S141:U141" si="227">S142+S155</f>
        <v>88309.8</v>
      </c>
      <c r="T141" s="64">
        <f t="shared" si="226"/>
        <v>0</v>
      </c>
      <c r="U141" s="64">
        <f t="shared" si="227"/>
        <v>88309.8</v>
      </c>
    </row>
    <row r="142" spans="1:21" ht="31.5" outlineLevel="4" collapsed="1" x14ac:dyDescent="0.2">
      <c r="A142" s="210" t="s">
        <v>354</v>
      </c>
      <c r="B142" s="210" t="s">
        <v>345</v>
      </c>
      <c r="C142" s="210" t="s">
        <v>25</v>
      </c>
      <c r="D142" s="210"/>
      <c r="E142" s="61" t="s">
        <v>26</v>
      </c>
      <c r="F142" s="64">
        <f>F143+F145+F147+F151+F153</f>
        <v>21520.5</v>
      </c>
      <c r="G142" s="64">
        <f t="shared" ref="G142:H142" si="228">G143+G145+G147+G151+G153</f>
        <v>0</v>
      </c>
      <c r="H142" s="64">
        <f t="shared" si="228"/>
        <v>21520.5</v>
      </c>
      <c r="I142" s="64">
        <f>I143+I145+I147+I151+I153+I149</f>
        <v>0</v>
      </c>
      <c r="J142" s="64">
        <f t="shared" ref="J142:U142" si="229">J143+J145+J147+J151+J153+J149</f>
        <v>15374.36822</v>
      </c>
      <c r="K142" s="64">
        <f t="shared" si="229"/>
        <v>36894.868220000004</v>
      </c>
      <c r="L142" s="64">
        <f t="shared" si="229"/>
        <v>21710.5</v>
      </c>
      <c r="M142" s="64">
        <f t="shared" si="229"/>
        <v>0</v>
      </c>
      <c r="N142" s="64">
        <f t="shared" si="229"/>
        <v>21710.5</v>
      </c>
      <c r="O142" s="64">
        <f t="shared" si="229"/>
        <v>0</v>
      </c>
      <c r="P142" s="64">
        <f t="shared" si="229"/>
        <v>21710.5</v>
      </c>
      <c r="Q142" s="64">
        <f t="shared" si="229"/>
        <v>21710.5</v>
      </c>
      <c r="R142" s="64">
        <f t="shared" si="229"/>
        <v>0</v>
      </c>
      <c r="S142" s="64">
        <f t="shared" si="229"/>
        <v>21710.5</v>
      </c>
      <c r="T142" s="64">
        <f t="shared" si="229"/>
        <v>0</v>
      </c>
      <c r="U142" s="64">
        <f t="shared" si="229"/>
        <v>21710.5</v>
      </c>
    </row>
    <row r="143" spans="1:21" ht="31.5" hidden="1" outlineLevel="5" x14ac:dyDescent="0.2">
      <c r="A143" s="210" t="s">
        <v>354</v>
      </c>
      <c r="B143" s="210" t="s">
        <v>345</v>
      </c>
      <c r="C143" s="210" t="s">
        <v>49</v>
      </c>
      <c r="D143" s="210"/>
      <c r="E143" s="61" t="s">
        <v>13</v>
      </c>
      <c r="F143" s="64">
        <f t="shared" ref="F143:U143" si="230">F144</f>
        <v>7100</v>
      </c>
      <c r="G143" s="64">
        <f t="shared" si="230"/>
        <v>0</v>
      </c>
      <c r="H143" s="64">
        <f t="shared" si="230"/>
        <v>7100</v>
      </c>
      <c r="I143" s="64">
        <f t="shared" si="230"/>
        <v>0</v>
      </c>
      <c r="J143" s="64">
        <f t="shared" si="230"/>
        <v>0</v>
      </c>
      <c r="K143" s="64">
        <f t="shared" si="230"/>
        <v>7100</v>
      </c>
      <c r="L143" s="64">
        <f t="shared" ref="L143:Q143" si="231">L144</f>
        <v>7100</v>
      </c>
      <c r="M143" s="64">
        <f t="shared" si="230"/>
        <v>0</v>
      </c>
      <c r="N143" s="64">
        <f t="shared" si="230"/>
        <v>7100</v>
      </c>
      <c r="O143" s="64">
        <f t="shared" si="230"/>
        <v>0</v>
      </c>
      <c r="P143" s="64">
        <f t="shared" si="230"/>
        <v>7100</v>
      </c>
      <c r="Q143" s="64">
        <f t="shared" si="231"/>
        <v>7100</v>
      </c>
      <c r="R143" s="64">
        <f t="shared" si="230"/>
        <v>0</v>
      </c>
      <c r="S143" s="64">
        <f t="shared" si="230"/>
        <v>7100</v>
      </c>
      <c r="T143" s="64">
        <f t="shared" si="230"/>
        <v>0</v>
      </c>
      <c r="U143" s="64">
        <f t="shared" si="230"/>
        <v>7100</v>
      </c>
    </row>
    <row r="144" spans="1:21" ht="15.75" hidden="1" outlineLevel="7" x14ac:dyDescent="0.2">
      <c r="A144" s="59" t="s">
        <v>354</v>
      </c>
      <c r="B144" s="59" t="s">
        <v>345</v>
      </c>
      <c r="C144" s="59" t="s">
        <v>49</v>
      </c>
      <c r="D144" s="59" t="s">
        <v>6</v>
      </c>
      <c r="E144" s="82" t="s">
        <v>7</v>
      </c>
      <c r="F144" s="3">
        <v>7100</v>
      </c>
      <c r="G144" s="3"/>
      <c r="H144" s="3">
        <f>SUM(F144:G144)</f>
        <v>7100</v>
      </c>
      <c r="I144" s="3"/>
      <c r="J144" s="3"/>
      <c r="K144" s="3">
        <f>SUM(H144:J144)</f>
        <v>7100</v>
      </c>
      <c r="L144" s="69">
        <v>7100</v>
      </c>
      <c r="M144" s="3"/>
      <c r="N144" s="3">
        <f>SUM(L144:M144)</f>
        <v>7100</v>
      </c>
      <c r="O144" s="3"/>
      <c r="P144" s="3">
        <f>SUM(N144:O144)</f>
        <v>7100</v>
      </c>
      <c r="Q144" s="69">
        <v>7100</v>
      </c>
      <c r="R144" s="3"/>
      <c r="S144" s="3">
        <f>SUM(Q144:R144)</f>
        <v>7100</v>
      </c>
      <c r="T144" s="3"/>
      <c r="U144" s="3">
        <f>SUM(S144:T144)</f>
        <v>7100</v>
      </c>
    </row>
    <row r="145" spans="1:21" ht="15.75" hidden="1" outlineLevel="5" x14ac:dyDescent="0.2">
      <c r="A145" s="210" t="s">
        <v>354</v>
      </c>
      <c r="B145" s="210" t="s">
        <v>345</v>
      </c>
      <c r="C145" s="210" t="s">
        <v>50</v>
      </c>
      <c r="D145" s="210"/>
      <c r="E145" s="61" t="s">
        <v>51</v>
      </c>
      <c r="F145" s="64">
        <f t="shared" ref="F145:U145" si="232">F146</f>
        <v>6736.5</v>
      </c>
      <c r="G145" s="64">
        <f t="shared" si="232"/>
        <v>0</v>
      </c>
      <c r="H145" s="64">
        <f t="shared" si="232"/>
        <v>6736.5</v>
      </c>
      <c r="I145" s="64">
        <f t="shared" si="232"/>
        <v>0</v>
      </c>
      <c r="J145" s="64">
        <f t="shared" si="232"/>
        <v>0</v>
      </c>
      <c r="K145" s="64">
        <f t="shared" si="232"/>
        <v>6736.5</v>
      </c>
      <c r="L145" s="64">
        <f t="shared" ref="L145:Q145" si="233">L146</f>
        <v>6736.5</v>
      </c>
      <c r="M145" s="64">
        <f t="shared" si="232"/>
        <v>0</v>
      </c>
      <c r="N145" s="64">
        <f t="shared" si="232"/>
        <v>6736.5</v>
      </c>
      <c r="O145" s="64">
        <f t="shared" si="232"/>
        <v>0</v>
      </c>
      <c r="P145" s="64">
        <f t="shared" si="232"/>
        <v>6736.5</v>
      </c>
      <c r="Q145" s="64">
        <f t="shared" si="233"/>
        <v>6736.5</v>
      </c>
      <c r="R145" s="64">
        <f t="shared" si="232"/>
        <v>0</v>
      </c>
      <c r="S145" s="64">
        <f t="shared" si="232"/>
        <v>6736.5</v>
      </c>
      <c r="T145" s="64">
        <f t="shared" si="232"/>
        <v>0</v>
      </c>
      <c r="U145" s="64">
        <f t="shared" si="232"/>
        <v>6736.5</v>
      </c>
    </row>
    <row r="146" spans="1:21" ht="15.75" hidden="1" outlineLevel="7" x14ac:dyDescent="0.2">
      <c r="A146" s="59" t="s">
        <v>354</v>
      </c>
      <c r="B146" s="59" t="s">
        <v>345</v>
      </c>
      <c r="C146" s="59" t="s">
        <v>50</v>
      </c>
      <c r="D146" s="59" t="s">
        <v>41</v>
      </c>
      <c r="E146" s="82" t="s">
        <v>42</v>
      </c>
      <c r="F146" s="3">
        <v>6736.5</v>
      </c>
      <c r="G146" s="3"/>
      <c r="H146" s="3">
        <f>SUM(F146:G146)</f>
        <v>6736.5</v>
      </c>
      <c r="I146" s="3"/>
      <c r="J146" s="3"/>
      <c r="K146" s="3">
        <f>SUM(H146:J146)</f>
        <v>6736.5</v>
      </c>
      <c r="L146" s="69">
        <v>6736.5</v>
      </c>
      <c r="M146" s="3"/>
      <c r="N146" s="3">
        <f>SUM(L146:M146)</f>
        <v>6736.5</v>
      </c>
      <c r="O146" s="3"/>
      <c r="P146" s="3">
        <f>SUM(N146:O146)</f>
        <v>6736.5</v>
      </c>
      <c r="Q146" s="69">
        <v>6736.5</v>
      </c>
      <c r="R146" s="3"/>
      <c r="S146" s="3">
        <f>SUM(Q146:R146)</f>
        <v>6736.5</v>
      </c>
      <c r="T146" s="3"/>
      <c r="U146" s="3">
        <f>SUM(S146:T146)</f>
        <v>6736.5</v>
      </c>
    </row>
    <row r="147" spans="1:21" ht="15.75" hidden="1" outlineLevel="5" x14ac:dyDescent="0.2">
      <c r="A147" s="210" t="s">
        <v>354</v>
      </c>
      <c r="B147" s="210" t="s">
        <v>345</v>
      </c>
      <c r="C147" s="210" t="s">
        <v>52</v>
      </c>
      <c r="D147" s="210"/>
      <c r="E147" s="61" t="s">
        <v>53</v>
      </c>
      <c r="F147" s="64">
        <f t="shared" ref="F147:U149" si="234">F148</f>
        <v>1383.5</v>
      </c>
      <c r="G147" s="64">
        <f t="shared" si="234"/>
        <v>0</v>
      </c>
      <c r="H147" s="64">
        <f t="shared" si="234"/>
        <v>1383.5</v>
      </c>
      <c r="I147" s="64">
        <f t="shared" si="234"/>
        <v>0</v>
      </c>
      <c r="J147" s="64">
        <f t="shared" si="234"/>
        <v>0</v>
      </c>
      <c r="K147" s="64">
        <f t="shared" si="234"/>
        <v>1383.5</v>
      </c>
      <c r="L147" s="64">
        <f t="shared" ref="L147:Q147" si="235">L148</f>
        <v>1383.5</v>
      </c>
      <c r="M147" s="64">
        <f t="shared" si="234"/>
        <v>0</v>
      </c>
      <c r="N147" s="64">
        <f t="shared" si="234"/>
        <v>1383.5</v>
      </c>
      <c r="O147" s="64">
        <f t="shared" si="234"/>
        <v>0</v>
      </c>
      <c r="P147" s="64">
        <f t="shared" si="234"/>
        <v>1383.5</v>
      </c>
      <c r="Q147" s="64">
        <f t="shared" si="235"/>
        <v>1383.5</v>
      </c>
      <c r="R147" s="64">
        <f t="shared" si="234"/>
        <v>0</v>
      </c>
      <c r="S147" s="64">
        <f t="shared" si="234"/>
        <v>1383.5</v>
      </c>
      <c r="T147" s="64">
        <f t="shared" si="234"/>
        <v>0</v>
      </c>
      <c r="U147" s="64">
        <f t="shared" si="234"/>
        <v>1383.5</v>
      </c>
    </row>
    <row r="148" spans="1:21" ht="15.75" hidden="1" outlineLevel="7" x14ac:dyDescent="0.2">
      <c r="A148" s="59" t="s">
        <v>354</v>
      </c>
      <c r="B148" s="59" t="s">
        <v>345</v>
      </c>
      <c r="C148" s="59" t="s">
        <v>52</v>
      </c>
      <c r="D148" s="59" t="s">
        <v>18</v>
      </c>
      <c r="E148" s="82" t="s">
        <v>19</v>
      </c>
      <c r="F148" s="3">
        <v>1383.5</v>
      </c>
      <c r="G148" s="3"/>
      <c r="H148" s="3">
        <f>SUM(F148:G148)</f>
        <v>1383.5</v>
      </c>
      <c r="I148" s="3"/>
      <c r="J148" s="3"/>
      <c r="K148" s="3">
        <f>SUM(H148:J148)</f>
        <v>1383.5</v>
      </c>
      <c r="L148" s="3">
        <v>1383.5</v>
      </c>
      <c r="M148" s="3"/>
      <c r="N148" s="3">
        <f>SUM(L148:M148)</f>
        <v>1383.5</v>
      </c>
      <c r="O148" s="3"/>
      <c r="P148" s="3">
        <f>SUM(N148:O148)</f>
        <v>1383.5</v>
      </c>
      <c r="Q148" s="3">
        <v>1383.5</v>
      </c>
      <c r="R148" s="3"/>
      <c r="S148" s="3">
        <f>SUM(Q148:R148)</f>
        <v>1383.5</v>
      </c>
      <c r="T148" s="3"/>
      <c r="U148" s="3">
        <f>SUM(S148:T148)</f>
        <v>1383.5</v>
      </c>
    </row>
    <row r="149" spans="1:21" ht="15.75" outlineLevel="7" x14ac:dyDescent="0.2">
      <c r="A149" s="210" t="s">
        <v>354</v>
      </c>
      <c r="B149" s="210" t="s">
        <v>345</v>
      </c>
      <c r="C149" s="210" t="s">
        <v>741</v>
      </c>
      <c r="D149" s="210"/>
      <c r="E149" s="61" t="s">
        <v>742</v>
      </c>
      <c r="F149" s="3"/>
      <c r="G149" s="3"/>
      <c r="H149" s="3"/>
      <c r="I149" s="64">
        <f t="shared" si="234"/>
        <v>0</v>
      </c>
      <c r="J149" s="64">
        <f t="shared" si="234"/>
        <v>15374.36822</v>
      </c>
      <c r="K149" s="64">
        <f t="shared" si="234"/>
        <v>15374.36822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5.75" outlineLevel="7" x14ac:dyDescent="0.2">
      <c r="A150" s="59" t="s">
        <v>354</v>
      </c>
      <c r="B150" s="59" t="s">
        <v>345</v>
      </c>
      <c r="C150" s="59" t="s">
        <v>741</v>
      </c>
      <c r="D150" s="59" t="s">
        <v>41</v>
      </c>
      <c r="E150" s="82" t="s">
        <v>42</v>
      </c>
      <c r="F150" s="3"/>
      <c r="G150" s="3"/>
      <c r="H150" s="3"/>
      <c r="I150" s="3"/>
      <c r="J150" s="3">
        <f>10000+5374.36822</f>
        <v>15374.36822</v>
      </c>
      <c r="K150" s="3">
        <f>SUM(H150:J150)</f>
        <v>15374.36822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31.5" hidden="1" outlineLevel="7" x14ac:dyDescent="0.2">
      <c r="A151" s="210" t="s">
        <v>354</v>
      </c>
      <c r="B151" s="210" t="s">
        <v>345</v>
      </c>
      <c r="C151" s="210" t="s">
        <v>507</v>
      </c>
      <c r="D151" s="210"/>
      <c r="E151" s="61" t="s">
        <v>508</v>
      </c>
      <c r="F151" s="64">
        <f t="shared" ref="F151:U151" si="236">F152</f>
        <v>1218.5</v>
      </c>
      <c r="G151" s="64">
        <f t="shared" si="236"/>
        <v>0</v>
      </c>
      <c r="H151" s="64">
        <f t="shared" si="236"/>
        <v>1218.5</v>
      </c>
      <c r="I151" s="64">
        <f t="shared" si="236"/>
        <v>0</v>
      </c>
      <c r="J151" s="64">
        <f t="shared" si="236"/>
        <v>0</v>
      </c>
      <c r="K151" s="64">
        <f t="shared" si="236"/>
        <v>1218.5</v>
      </c>
      <c r="L151" s="64">
        <f t="shared" si="236"/>
        <v>1252.2</v>
      </c>
      <c r="M151" s="64">
        <f t="shared" si="236"/>
        <v>0</v>
      </c>
      <c r="N151" s="64">
        <f t="shared" si="236"/>
        <v>1252.2</v>
      </c>
      <c r="O151" s="64">
        <f t="shared" si="236"/>
        <v>0</v>
      </c>
      <c r="P151" s="64">
        <f t="shared" si="236"/>
        <v>1252.2</v>
      </c>
      <c r="Q151" s="64">
        <f t="shared" si="236"/>
        <v>1252.2</v>
      </c>
      <c r="R151" s="64">
        <f t="shared" si="236"/>
        <v>0</v>
      </c>
      <c r="S151" s="64">
        <f t="shared" si="236"/>
        <v>1252.2</v>
      </c>
      <c r="T151" s="64">
        <f t="shared" si="236"/>
        <v>0</v>
      </c>
      <c r="U151" s="64">
        <f t="shared" si="236"/>
        <v>1252.2</v>
      </c>
    </row>
    <row r="152" spans="1:21" ht="15.75" hidden="1" outlineLevel="7" x14ac:dyDescent="0.2">
      <c r="A152" s="59" t="s">
        <v>354</v>
      </c>
      <c r="B152" s="59" t="s">
        <v>345</v>
      </c>
      <c r="C152" s="59" t="s">
        <v>507</v>
      </c>
      <c r="D152" s="59" t="s">
        <v>41</v>
      </c>
      <c r="E152" s="82" t="s">
        <v>42</v>
      </c>
      <c r="F152" s="3">
        <v>1218.5</v>
      </c>
      <c r="G152" s="3"/>
      <c r="H152" s="3">
        <f>SUM(F152:G152)</f>
        <v>1218.5</v>
      </c>
      <c r="I152" s="3"/>
      <c r="J152" s="3"/>
      <c r="K152" s="3">
        <f>SUM(H152:J152)</f>
        <v>1218.5</v>
      </c>
      <c r="L152" s="69">
        <v>1252.2</v>
      </c>
      <c r="M152" s="3"/>
      <c r="N152" s="3">
        <f>SUM(L152:M152)</f>
        <v>1252.2</v>
      </c>
      <c r="O152" s="3"/>
      <c r="P152" s="3">
        <f>SUM(N152:O152)</f>
        <v>1252.2</v>
      </c>
      <c r="Q152" s="69">
        <v>1252.2</v>
      </c>
      <c r="R152" s="3"/>
      <c r="S152" s="3">
        <f>SUM(Q152:R152)</f>
        <v>1252.2</v>
      </c>
      <c r="T152" s="3"/>
      <c r="U152" s="3">
        <f>SUM(S152:T152)</f>
        <v>1252.2</v>
      </c>
    </row>
    <row r="153" spans="1:21" ht="15.75" hidden="1" outlineLevel="7" x14ac:dyDescent="0.2">
      <c r="A153" s="210" t="s">
        <v>354</v>
      </c>
      <c r="B153" s="210" t="s">
        <v>345</v>
      </c>
      <c r="C153" s="210" t="s">
        <v>509</v>
      </c>
      <c r="D153" s="210"/>
      <c r="E153" s="61" t="s">
        <v>510</v>
      </c>
      <c r="F153" s="64">
        <f t="shared" ref="F153:U153" si="237">F154</f>
        <v>5082</v>
      </c>
      <c r="G153" s="64">
        <f t="shared" si="237"/>
        <v>0</v>
      </c>
      <c r="H153" s="64">
        <f t="shared" si="237"/>
        <v>5082</v>
      </c>
      <c r="I153" s="64">
        <f t="shared" si="237"/>
        <v>0</v>
      </c>
      <c r="J153" s="64">
        <f t="shared" si="237"/>
        <v>0</v>
      </c>
      <c r="K153" s="64">
        <f t="shared" si="237"/>
        <v>5082</v>
      </c>
      <c r="L153" s="64">
        <f t="shared" si="237"/>
        <v>5238.3</v>
      </c>
      <c r="M153" s="64">
        <f t="shared" si="237"/>
        <v>0</v>
      </c>
      <c r="N153" s="64">
        <f t="shared" si="237"/>
        <v>5238.3</v>
      </c>
      <c r="O153" s="64">
        <f t="shared" si="237"/>
        <v>0</v>
      </c>
      <c r="P153" s="64">
        <f t="shared" si="237"/>
        <v>5238.3</v>
      </c>
      <c r="Q153" s="64">
        <f t="shared" si="237"/>
        <v>5238.3</v>
      </c>
      <c r="R153" s="64">
        <f t="shared" si="237"/>
        <v>0</v>
      </c>
      <c r="S153" s="64">
        <f t="shared" si="237"/>
        <v>5238.3</v>
      </c>
      <c r="T153" s="64">
        <f t="shared" si="237"/>
        <v>0</v>
      </c>
      <c r="U153" s="64">
        <f t="shared" si="237"/>
        <v>5238.3</v>
      </c>
    </row>
    <row r="154" spans="1:21" ht="31.5" hidden="1" outlineLevel="7" x14ac:dyDescent="0.2">
      <c r="A154" s="59" t="s">
        <v>354</v>
      </c>
      <c r="B154" s="59" t="s">
        <v>345</v>
      </c>
      <c r="C154" s="59" t="s">
        <v>509</v>
      </c>
      <c r="D154" s="59" t="s">
        <v>3</v>
      </c>
      <c r="E154" s="82" t="s">
        <v>4</v>
      </c>
      <c r="F154" s="3">
        <v>5082</v>
      </c>
      <c r="G154" s="3"/>
      <c r="H154" s="3">
        <f>SUM(F154:G154)</f>
        <v>5082</v>
      </c>
      <c r="I154" s="3"/>
      <c r="J154" s="3"/>
      <c r="K154" s="3">
        <f>SUM(H154:J154)</f>
        <v>5082</v>
      </c>
      <c r="L154" s="69">
        <v>5238.3</v>
      </c>
      <c r="M154" s="3"/>
      <c r="N154" s="3">
        <f>SUM(L154:M154)</f>
        <v>5238.3</v>
      </c>
      <c r="O154" s="3"/>
      <c r="P154" s="3">
        <f>SUM(N154:O154)</f>
        <v>5238.3</v>
      </c>
      <c r="Q154" s="69">
        <v>5238.3</v>
      </c>
      <c r="R154" s="3"/>
      <c r="S154" s="3">
        <f>SUM(Q154:R154)</f>
        <v>5238.3</v>
      </c>
      <c r="T154" s="3"/>
      <c r="U154" s="3">
        <f>SUM(S154:T154)</f>
        <v>5238.3</v>
      </c>
    </row>
    <row r="155" spans="1:21" ht="31.5" hidden="1" outlineLevel="4" x14ac:dyDescent="0.2">
      <c r="A155" s="210" t="s">
        <v>354</v>
      </c>
      <c r="B155" s="210" t="s">
        <v>345</v>
      </c>
      <c r="C155" s="210" t="s">
        <v>54</v>
      </c>
      <c r="D155" s="210"/>
      <c r="E155" s="61" t="s">
        <v>55</v>
      </c>
      <c r="F155" s="64">
        <f t="shared" ref="F155:I155" si="238">F156+F158+F160</f>
        <v>66599.3</v>
      </c>
      <c r="G155" s="64">
        <f t="shared" si="238"/>
        <v>0</v>
      </c>
      <c r="H155" s="64">
        <f t="shared" si="238"/>
        <v>66599.3</v>
      </c>
      <c r="I155" s="64">
        <f t="shared" si="238"/>
        <v>0</v>
      </c>
      <c r="J155" s="64">
        <f t="shared" ref="J155:K155" si="239">J156+J158+J160</f>
        <v>0</v>
      </c>
      <c r="K155" s="64">
        <f t="shared" si="239"/>
        <v>66599.3</v>
      </c>
      <c r="L155" s="64">
        <f t="shared" ref="L155:S155" si="240">L156+L158+L160</f>
        <v>66599.3</v>
      </c>
      <c r="M155" s="64">
        <f t="shared" si="240"/>
        <v>0</v>
      </c>
      <c r="N155" s="64">
        <f t="shared" si="240"/>
        <v>66599.3</v>
      </c>
      <c r="O155" s="64">
        <f t="shared" ref="O155:P155" si="241">O156+O158+O160</f>
        <v>0</v>
      </c>
      <c r="P155" s="64">
        <f t="shared" si="241"/>
        <v>66599.3</v>
      </c>
      <c r="Q155" s="64">
        <f t="shared" si="240"/>
        <v>66599.3</v>
      </c>
      <c r="R155" s="64">
        <f t="shared" si="240"/>
        <v>0</v>
      </c>
      <c r="S155" s="64">
        <f t="shared" si="240"/>
        <v>66599.3</v>
      </c>
      <c r="T155" s="64">
        <f t="shared" ref="T155:U155" si="242">T156+T158+T160</f>
        <v>0</v>
      </c>
      <c r="U155" s="64">
        <f t="shared" si="242"/>
        <v>66599.3</v>
      </c>
    </row>
    <row r="156" spans="1:21" ht="15.75" hidden="1" outlineLevel="5" x14ac:dyDescent="0.2">
      <c r="A156" s="210" t="s">
        <v>354</v>
      </c>
      <c r="B156" s="210" t="s">
        <v>345</v>
      </c>
      <c r="C156" s="210" t="s">
        <v>56</v>
      </c>
      <c r="D156" s="210"/>
      <c r="E156" s="61" t="s">
        <v>57</v>
      </c>
      <c r="F156" s="64">
        <f t="shared" ref="F156:U156" si="243">F157</f>
        <v>65868.3</v>
      </c>
      <c r="G156" s="64">
        <f t="shared" si="243"/>
        <v>0</v>
      </c>
      <c r="H156" s="64">
        <f t="shared" si="243"/>
        <v>65868.3</v>
      </c>
      <c r="I156" s="64">
        <f t="shared" si="243"/>
        <v>0</v>
      </c>
      <c r="J156" s="64">
        <f t="shared" si="243"/>
        <v>0</v>
      </c>
      <c r="K156" s="64">
        <f t="shared" si="243"/>
        <v>65868.3</v>
      </c>
      <c r="L156" s="64">
        <f t="shared" ref="L156:Q156" si="244">L157</f>
        <v>65868.3</v>
      </c>
      <c r="M156" s="64">
        <f t="shared" si="243"/>
        <v>0</v>
      </c>
      <c r="N156" s="64">
        <f t="shared" si="243"/>
        <v>65868.3</v>
      </c>
      <c r="O156" s="64">
        <f t="shared" si="243"/>
        <v>0</v>
      </c>
      <c r="P156" s="64">
        <f t="shared" si="243"/>
        <v>65868.3</v>
      </c>
      <c r="Q156" s="64">
        <f t="shared" si="244"/>
        <v>65868.3</v>
      </c>
      <c r="R156" s="64">
        <f t="shared" si="243"/>
        <v>0</v>
      </c>
      <c r="S156" s="64">
        <f t="shared" si="243"/>
        <v>65868.3</v>
      </c>
      <c r="T156" s="64">
        <f t="shared" si="243"/>
        <v>0</v>
      </c>
      <c r="U156" s="64">
        <f t="shared" si="243"/>
        <v>65868.3</v>
      </c>
    </row>
    <row r="157" spans="1:21" ht="15.75" hidden="1" outlineLevel="7" x14ac:dyDescent="0.2">
      <c r="A157" s="59" t="s">
        <v>354</v>
      </c>
      <c r="B157" s="59" t="s">
        <v>345</v>
      </c>
      <c r="C157" s="59" t="s">
        <v>56</v>
      </c>
      <c r="D157" s="59" t="s">
        <v>41</v>
      </c>
      <c r="E157" s="82" t="s">
        <v>42</v>
      </c>
      <c r="F157" s="3">
        <f>61368.3+4500</f>
        <v>65868.3</v>
      </c>
      <c r="G157" s="3"/>
      <c r="H157" s="3">
        <f>SUM(F157:G157)</f>
        <v>65868.3</v>
      </c>
      <c r="I157" s="3"/>
      <c r="J157" s="3"/>
      <c r="K157" s="3">
        <f>SUM(H157:J157)</f>
        <v>65868.3</v>
      </c>
      <c r="L157" s="69">
        <f>61368.3+4500</f>
        <v>65868.3</v>
      </c>
      <c r="M157" s="3"/>
      <c r="N157" s="3">
        <f>SUM(L157:M157)</f>
        <v>65868.3</v>
      </c>
      <c r="O157" s="3"/>
      <c r="P157" s="3">
        <f>SUM(N157:O157)</f>
        <v>65868.3</v>
      </c>
      <c r="Q157" s="69">
        <f>61368.3+4500</f>
        <v>65868.3</v>
      </c>
      <c r="R157" s="3"/>
      <c r="S157" s="3">
        <f>SUM(Q157:R157)</f>
        <v>65868.3</v>
      </c>
      <c r="T157" s="3"/>
      <c r="U157" s="3">
        <f>SUM(S157:T157)</f>
        <v>65868.3</v>
      </c>
    </row>
    <row r="158" spans="1:21" ht="15.75" hidden="1" outlineLevel="5" x14ac:dyDescent="0.2">
      <c r="A158" s="210" t="s">
        <v>354</v>
      </c>
      <c r="B158" s="210" t="s">
        <v>345</v>
      </c>
      <c r="C158" s="210" t="s">
        <v>58</v>
      </c>
      <c r="D158" s="210"/>
      <c r="E158" s="61" t="s">
        <v>9</v>
      </c>
      <c r="F158" s="64">
        <f t="shared" ref="F158:U158" si="245">F159</f>
        <v>450</v>
      </c>
      <c r="G158" s="64">
        <f t="shared" si="245"/>
        <v>0</v>
      </c>
      <c r="H158" s="64">
        <f t="shared" si="245"/>
        <v>450</v>
      </c>
      <c r="I158" s="64">
        <f t="shared" si="245"/>
        <v>0</v>
      </c>
      <c r="J158" s="64">
        <f t="shared" si="245"/>
        <v>0</v>
      </c>
      <c r="K158" s="64">
        <f t="shared" si="245"/>
        <v>450</v>
      </c>
      <c r="L158" s="64">
        <f t="shared" ref="L158:Q158" si="246">L159</f>
        <v>450</v>
      </c>
      <c r="M158" s="64">
        <f t="shared" si="245"/>
        <v>0</v>
      </c>
      <c r="N158" s="64">
        <f t="shared" si="245"/>
        <v>450</v>
      </c>
      <c r="O158" s="64">
        <f t="shared" si="245"/>
        <v>0</v>
      </c>
      <c r="P158" s="64">
        <f t="shared" si="245"/>
        <v>450</v>
      </c>
      <c r="Q158" s="64">
        <f t="shared" si="246"/>
        <v>450</v>
      </c>
      <c r="R158" s="64">
        <f t="shared" si="245"/>
        <v>0</v>
      </c>
      <c r="S158" s="64">
        <f t="shared" si="245"/>
        <v>450</v>
      </c>
      <c r="T158" s="64">
        <f t="shared" si="245"/>
        <v>0</v>
      </c>
      <c r="U158" s="64">
        <f t="shared" si="245"/>
        <v>450</v>
      </c>
    </row>
    <row r="159" spans="1:21" ht="15.75" hidden="1" outlineLevel="7" x14ac:dyDescent="0.2">
      <c r="A159" s="59" t="s">
        <v>354</v>
      </c>
      <c r="B159" s="59" t="s">
        <v>345</v>
      </c>
      <c r="C159" s="59" t="s">
        <v>58</v>
      </c>
      <c r="D159" s="59" t="s">
        <v>14</v>
      </c>
      <c r="E159" s="82" t="s">
        <v>15</v>
      </c>
      <c r="F159" s="3">
        <v>450</v>
      </c>
      <c r="G159" s="3"/>
      <c r="H159" s="3">
        <f>SUM(F159:G159)</f>
        <v>450</v>
      </c>
      <c r="I159" s="3"/>
      <c r="J159" s="3"/>
      <c r="K159" s="3">
        <f>SUM(H159:J159)</f>
        <v>450</v>
      </c>
      <c r="L159" s="69">
        <v>450</v>
      </c>
      <c r="M159" s="3"/>
      <c r="N159" s="3">
        <f>SUM(L159:M159)</f>
        <v>450</v>
      </c>
      <c r="O159" s="3"/>
      <c r="P159" s="3">
        <f>SUM(N159:O159)</f>
        <v>450</v>
      </c>
      <c r="Q159" s="69">
        <v>450</v>
      </c>
      <c r="R159" s="3"/>
      <c r="S159" s="3">
        <f>SUM(Q159:R159)</f>
        <v>450</v>
      </c>
      <c r="T159" s="3"/>
      <c r="U159" s="3">
        <f>SUM(S159:T159)</f>
        <v>450</v>
      </c>
    </row>
    <row r="160" spans="1:21" ht="15.75" hidden="1" outlineLevel="5" x14ac:dyDescent="0.2">
      <c r="A160" s="210" t="s">
        <v>354</v>
      </c>
      <c r="B160" s="210" t="s">
        <v>345</v>
      </c>
      <c r="C160" s="210" t="s">
        <v>59</v>
      </c>
      <c r="D160" s="210"/>
      <c r="E160" s="61" t="s">
        <v>60</v>
      </c>
      <c r="F160" s="64">
        <f t="shared" ref="F160:U160" si="247">F161</f>
        <v>281</v>
      </c>
      <c r="G160" s="64">
        <f t="shared" si="247"/>
        <v>0</v>
      </c>
      <c r="H160" s="64">
        <f t="shared" si="247"/>
        <v>281</v>
      </c>
      <c r="I160" s="64">
        <f t="shared" si="247"/>
        <v>0</v>
      </c>
      <c r="J160" s="64">
        <f t="shared" si="247"/>
        <v>0</v>
      </c>
      <c r="K160" s="64">
        <f t="shared" si="247"/>
        <v>281</v>
      </c>
      <c r="L160" s="64">
        <f t="shared" ref="L160:Q160" si="248">L161</f>
        <v>281</v>
      </c>
      <c r="M160" s="64">
        <f t="shared" si="247"/>
        <v>0</v>
      </c>
      <c r="N160" s="64">
        <f t="shared" si="247"/>
        <v>281</v>
      </c>
      <c r="O160" s="64">
        <f t="shared" si="247"/>
        <v>0</v>
      </c>
      <c r="P160" s="64">
        <f t="shared" si="247"/>
        <v>281</v>
      </c>
      <c r="Q160" s="64">
        <f t="shared" si="248"/>
        <v>281</v>
      </c>
      <c r="R160" s="64">
        <f t="shared" si="247"/>
        <v>0</v>
      </c>
      <c r="S160" s="64">
        <f t="shared" si="247"/>
        <v>281</v>
      </c>
      <c r="T160" s="64">
        <f t="shared" si="247"/>
        <v>0</v>
      </c>
      <c r="U160" s="64">
        <f t="shared" si="247"/>
        <v>281</v>
      </c>
    </row>
    <row r="161" spans="1:21" ht="15.75" hidden="1" outlineLevel="7" x14ac:dyDescent="0.2">
      <c r="A161" s="59" t="s">
        <v>354</v>
      </c>
      <c r="B161" s="59" t="s">
        <v>345</v>
      </c>
      <c r="C161" s="59" t="s">
        <v>59</v>
      </c>
      <c r="D161" s="59" t="s">
        <v>6</v>
      </c>
      <c r="E161" s="82" t="s">
        <v>7</v>
      </c>
      <c r="F161" s="3">
        <v>281</v>
      </c>
      <c r="G161" s="3"/>
      <c r="H161" s="3">
        <f>SUM(F161:G161)</f>
        <v>281</v>
      </c>
      <c r="I161" s="3"/>
      <c r="J161" s="3"/>
      <c r="K161" s="3">
        <f>SUM(H161:J161)</f>
        <v>281</v>
      </c>
      <c r="L161" s="69">
        <v>281</v>
      </c>
      <c r="M161" s="3"/>
      <c r="N161" s="3">
        <f>SUM(L161:M161)</f>
        <v>281</v>
      </c>
      <c r="O161" s="3"/>
      <c r="P161" s="3">
        <f>SUM(N161:O161)</f>
        <v>281</v>
      </c>
      <c r="Q161" s="69">
        <v>281</v>
      </c>
      <c r="R161" s="3"/>
      <c r="S161" s="3">
        <f>SUM(Q161:R161)</f>
        <v>281</v>
      </c>
      <c r="T161" s="3"/>
      <c r="U161" s="3">
        <f>SUM(S161:T161)</f>
        <v>281</v>
      </c>
    </row>
    <row r="162" spans="1:21" ht="31.5" hidden="1" outlineLevel="2" x14ac:dyDescent="0.2">
      <c r="A162" s="210" t="s">
        <v>354</v>
      </c>
      <c r="B162" s="210" t="s">
        <v>345</v>
      </c>
      <c r="C162" s="210" t="s">
        <v>10</v>
      </c>
      <c r="D162" s="210"/>
      <c r="E162" s="61" t="s">
        <v>11</v>
      </c>
      <c r="F162" s="64">
        <f>F163+F165</f>
        <v>193342.5</v>
      </c>
      <c r="G162" s="64">
        <f t="shared" ref="G162:I162" si="249">G163+G165</f>
        <v>-192981.12766999999</v>
      </c>
      <c r="H162" s="64">
        <f t="shared" si="249"/>
        <v>361.3723300000056</v>
      </c>
      <c r="I162" s="64">
        <f t="shared" si="249"/>
        <v>0</v>
      </c>
      <c r="J162" s="64">
        <f t="shared" ref="J162:K162" si="250">J163+J165</f>
        <v>0</v>
      </c>
      <c r="K162" s="64">
        <f t="shared" si="250"/>
        <v>361.3723300000056</v>
      </c>
      <c r="L162" s="64"/>
      <c r="M162" s="64">
        <f t="shared" ref="M162:O162" si="251">M163+M165</f>
        <v>0</v>
      </c>
      <c r="N162" s="64"/>
      <c r="O162" s="64">
        <f t="shared" si="251"/>
        <v>0</v>
      </c>
      <c r="P162" s="64"/>
      <c r="Q162" s="64"/>
      <c r="R162" s="64">
        <f t="shared" ref="R162:T162" si="252">R163+R165</f>
        <v>0</v>
      </c>
      <c r="S162" s="64"/>
      <c r="T162" s="64">
        <f t="shared" si="252"/>
        <v>0</v>
      </c>
      <c r="U162" s="64"/>
    </row>
    <row r="163" spans="1:21" ht="31.5" hidden="1" outlineLevel="7" x14ac:dyDescent="0.2">
      <c r="A163" s="210" t="s">
        <v>354</v>
      </c>
      <c r="B163" s="210" t="s">
        <v>345</v>
      </c>
      <c r="C163" s="210" t="s">
        <v>334</v>
      </c>
      <c r="D163" s="210"/>
      <c r="E163" s="61" t="s">
        <v>629</v>
      </c>
      <c r="F163" s="64">
        <f>F164</f>
        <v>48342.5</v>
      </c>
      <c r="G163" s="64">
        <f t="shared" ref="G163:J163" si="253">G164</f>
        <v>-48247.71946</v>
      </c>
      <c r="H163" s="64">
        <f t="shared" ref="H163:K163" si="254">H164</f>
        <v>94.780539999999746</v>
      </c>
      <c r="I163" s="64">
        <f t="shared" si="253"/>
        <v>0</v>
      </c>
      <c r="J163" s="64">
        <f t="shared" si="253"/>
        <v>0</v>
      </c>
      <c r="K163" s="64">
        <f t="shared" si="254"/>
        <v>94.780539999999746</v>
      </c>
      <c r="L163" s="64"/>
      <c r="M163" s="64">
        <f t="shared" ref="M163:O163" si="255">M164</f>
        <v>0</v>
      </c>
      <c r="N163" s="64"/>
      <c r="O163" s="64">
        <f t="shared" si="255"/>
        <v>0</v>
      </c>
      <c r="P163" s="64"/>
      <c r="Q163" s="64"/>
      <c r="R163" s="64">
        <f t="shared" ref="R163:T163" si="256">R164</f>
        <v>0</v>
      </c>
      <c r="S163" s="64"/>
      <c r="T163" s="64">
        <f t="shared" si="256"/>
        <v>0</v>
      </c>
      <c r="U163" s="64"/>
    </row>
    <row r="164" spans="1:21" ht="15.75" hidden="1" outlineLevel="7" x14ac:dyDescent="0.2">
      <c r="A164" s="59" t="s">
        <v>354</v>
      </c>
      <c r="B164" s="59" t="s">
        <v>345</v>
      </c>
      <c r="C164" s="59" t="s">
        <v>334</v>
      </c>
      <c r="D164" s="59" t="s">
        <v>14</v>
      </c>
      <c r="E164" s="82" t="s">
        <v>15</v>
      </c>
      <c r="F164" s="3">
        <v>48342.5</v>
      </c>
      <c r="G164" s="85">
        <f>-4256.875-3708.17622-1113.54904-21409.2025-7500-3250-7010+0.0833</f>
        <v>-48247.71946</v>
      </c>
      <c r="H164" s="85">
        <f>SUM(F164:G164)</f>
        <v>94.780539999999746</v>
      </c>
      <c r="I164" s="85"/>
      <c r="J164" s="85"/>
      <c r="K164" s="85">
        <f>SUM(H164:J164)</f>
        <v>94.780539999999746</v>
      </c>
      <c r="L164" s="69"/>
      <c r="M164" s="3"/>
      <c r="N164" s="3"/>
      <c r="O164" s="3"/>
      <c r="P164" s="3"/>
      <c r="Q164" s="69"/>
      <c r="R164" s="3"/>
      <c r="S164" s="3"/>
      <c r="T164" s="3"/>
      <c r="U164" s="3"/>
    </row>
    <row r="165" spans="1:21" ht="31.5" hidden="1" outlineLevel="7" x14ac:dyDescent="0.2">
      <c r="A165" s="210" t="s">
        <v>354</v>
      </c>
      <c r="B165" s="210" t="s">
        <v>345</v>
      </c>
      <c r="C165" s="210" t="s">
        <v>334</v>
      </c>
      <c r="D165" s="210"/>
      <c r="E165" s="61" t="s">
        <v>633</v>
      </c>
      <c r="F165" s="64">
        <f>F166</f>
        <v>145000</v>
      </c>
      <c r="G165" s="64">
        <f t="shared" ref="G165:J165" si="257">G166</f>
        <v>-144733.40820999999</v>
      </c>
      <c r="H165" s="64">
        <f t="shared" ref="H165:K165" si="258">H166</f>
        <v>266.59179000000586</v>
      </c>
      <c r="I165" s="64">
        <f t="shared" si="257"/>
        <v>0</v>
      </c>
      <c r="J165" s="64">
        <f t="shared" si="257"/>
        <v>0</v>
      </c>
      <c r="K165" s="64">
        <f t="shared" si="258"/>
        <v>266.59179000000586</v>
      </c>
      <c r="L165" s="64"/>
      <c r="M165" s="64">
        <f t="shared" ref="M165:O165" si="259">M166</f>
        <v>0</v>
      </c>
      <c r="N165" s="64"/>
      <c r="O165" s="64">
        <f t="shared" si="259"/>
        <v>0</v>
      </c>
      <c r="P165" s="64"/>
      <c r="Q165" s="64"/>
      <c r="R165" s="64">
        <f t="shared" ref="R165:T165" si="260">R166</f>
        <v>0</v>
      </c>
      <c r="S165" s="64"/>
      <c r="T165" s="64">
        <f t="shared" si="260"/>
        <v>0</v>
      </c>
      <c r="U165" s="64"/>
    </row>
    <row r="166" spans="1:21" ht="15.75" hidden="1" outlineLevel="7" x14ac:dyDescent="0.2">
      <c r="A166" s="59" t="s">
        <v>354</v>
      </c>
      <c r="B166" s="59" t="s">
        <v>345</v>
      </c>
      <c r="C166" s="59" t="s">
        <v>334</v>
      </c>
      <c r="D166" s="59" t="s">
        <v>14</v>
      </c>
      <c r="E166" s="82" t="s">
        <v>15</v>
      </c>
      <c r="F166" s="3">
        <v>145000</v>
      </c>
      <c r="G166" s="85">
        <f>-12770.62498-11124.52864-3340.64709-64227.6075-22500-9750-21020</f>
        <v>-144733.40820999999</v>
      </c>
      <c r="H166" s="85">
        <f>SUM(F166:G166)</f>
        <v>266.59179000000586</v>
      </c>
      <c r="I166" s="85"/>
      <c r="J166" s="85"/>
      <c r="K166" s="85">
        <f>SUM(H166:J166)</f>
        <v>266.59179000000586</v>
      </c>
      <c r="L166" s="69"/>
      <c r="M166" s="3"/>
      <c r="N166" s="3"/>
      <c r="O166" s="3"/>
      <c r="P166" s="3"/>
      <c r="Q166" s="69"/>
      <c r="R166" s="3"/>
      <c r="S166" s="3"/>
      <c r="T166" s="3"/>
      <c r="U166" s="3"/>
    </row>
    <row r="167" spans="1:21" s="121" customFormat="1" ht="15.75" outlineLevel="7" x14ac:dyDescent="0.2">
      <c r="A167" s="117" t="s">
        <v>354</v>
      </c>
      <c r="B167" s="117" t="s">
        <v>361</v>
      </c>
      <c r="C167" s="118"/>
      <c r="D167" s="118"/>
      <c r="E167" s="119" t="s">
        <v>362</v>
      </c>
      <c r="F167" s="120">
        <f t="shared" ref="F167:I167" si="261">F168+F180+F195</f>
        <v>62681.100000000006</v>
      </c>
      <c r="G167" s="120">
        <f t="shared" si="261"/>
        <v>0</v>
      </c>
      <c r="H167" s="120">
        <f t="shared" si="261"/>
        <v>62681.100000000006</v>
      </c>
      <c r="I167" s="120">
        <f t="shared" si="261"/>
        <v>0</v>
      </c>
      <c r="J167" s="120">
        <f t="shared" ref="J167:K167" si="262">J168+J180+J195</f>
        <v>8601.0472000000009</v>
      </c>
      <c r="K167" s="120">
        <f t="shared" si="262"/>
        <v>71282.147200000007</v>
      </c>
      <c r="L167" s="120">
        <f t="shared" ref="L167:S167" si="263">L168+L180+L195</f>
        <v>72802.899999999994</v>
      </c>
      <c r="M167" s="120">
        <f t="shared" si="263"/>
        <v>0</v>
      </c>
      <c r="N167" s="120">
        <f t="shared" si="263"/>
        <v>72802.899999999994</v>
      </c>
      <c r="O167" s="120">
        <f t="shared" ref="O167:P167" si="264">O168+O180+O195</f>
        <v>0</v>
      </c>
      <c r="P167" s="120">
        <f t="shared" si="264"/>
        <v>72802.899999999994</v>
      </c>
      <c r="Q167" s="120">
        <f t="shared" si="263"/>
        <v>64436</v>
      </c>
      <c r="R167" s="120">
        <f t="shared" si="263"/>
        <v>0</v>
      </c>
      <c r="S167" s="120">
        <f t="shared" si="263"/>
        <v>64436</v>
      </c>
      <c r="T167" s="120">
        <f t="shared" ref="T167:U167" si="265">T168+T180+T195</f>
        <v>0</v>
      </c>
      <c r="U167" s="120">
        <f t="shared" si="265"/>
        <v>64436</v>
      </c>
    </row>
    <row r="168" spans="1:21" ht="15.75" outlineLevel="1" x14ac:dyDescent="0.2">
      <c r="A168" s="210" t="s">
        <v>354</v>
      </c>
      <c r="B168" s="210" t="s">
        <v>363</v>
      </c>
      <c r="C168" s="210"/>
      <c r="D168" s="210"/>
      <c r="E168" s="61" t="s">
        <v>364</v>
      </c>
      <c r="F168" s="64">
        <f t="shared" ref="F168:U168" si="266">F169</f>
        <v>27421.100000000002</v>
      </c>
      <c r="G168" s="64">
        <f t="shared" si="266"/>
        <v>0</v>
      </c>
      <c r="H168" s="64">
        <f t="shared" si="266"/>
        <v>27421.100000000002</v>
      </c>
      <c r="I168" s="64">
        <f t="shared" si="266"/>
        <v>0</v>
      </c>
      <c r="J168" s="64">
        <f t="shared" si="266"/>
        <v>608.21879999999999</v>
      </c>
      <c r="K168" s="64">
        <f t="shared" si="266"/>
        <v>28029.318800000001</v>
      </c>
      <c r="L168" s="64">
        <f t="shared" ref="L168:Q168" si="267">L169</f>
        <v>35542.799999999996</v>
      </c>
      <c r="M168" s="64">
        <f t="shared" si="266"/>
        <v>0</v>
      </c>
      <c r="N168" s="64">
        <f t="shared" si="266"/>
        <v>35542.799999999996</v>
      </c>
      <c r="O168" s="64">
        <f t="shared" si="266"/>
        <v>0</v>
      </c>
      <c r="P168" s="64">
        <f t="shared" si="266"/>
        <v>35542.799999999996</v>
      </c>
      <c r="Q168" s="64">
        <f t="shared" si="267"/>
        <v>27175.9</v>
      </c>
      <c r="R168" s="64">
        <f t="shared" si="266"/>
        <v>0</v>
      </c>
      <c r="S168" s="64">
        <f t="shared" si="266"/>
        <v>27175.9</v>
      </c>
      <c r="T168" s="64">
        <f t="shared" si="266"/>
        <v>0</v>
      </c>
      <c r="U168" s="64">
        <f t="shared" si="266"/>
        <v>27175.9</v>
      </c>
    </row>
    <row r="169" spans="1:21" ht="31.5" outlineLevel="2" x14ac:dyDescent="0.2">
      <c r="A169" s="210" t="s">
        <v>354</v>
      </c>
      <c r="B169" s="210" t="s">
        <v>363</v>
      </c>
      <c r="C169" s="210" t="s">
        <v>31</v>
      </c>
      <c r="D169" s="210"/>
      <c r="E169" s="61" t="s">
        <v>645</v>
      </c>
      <c r="F169" s="64">
        <f>F170+F174</f>
        <v>27421.100000000002</v>
      </c>
      <c r="G169" s="64">
        <f t="shared" ref="G169:I169" si="268">G170+G174</f>
        <v>0</v>
      </c>
      <c r="H169" s="64">
        <f t="shared" si="268"/>
        <v>27421.100000000002</v>
      </c>
      <c r="I169" s="64">
        <f t="shared" si="268"/>
        <v>0</v>
      </c>
      <c r="J169" s="64">
        <f t="shared" ref="J169:K169" si="269">J170+J174</f>
        <v>608.21879999999999</v>
      </c>
      <c r="K169" s="64">
        <f t="shared" si="269"/>
        <v>28029.318800000001</v>
      </c>
      <c r="L169" s="64">
        <f>L170+L174</f>
        <v>35542.799999999996</v>
      </c>
      <c r="M169" s="64">
        <f t="shared" ref="M169:O169" si="270">M170+M174</f>
        <v>0</v>
      </c>
      <c r="N169" s="64">
        <f t="shared" ref="N169:P169" si="271">N170+N174</f>
        <v>35542.799999999996</v>
      </c>
      <c r="O169" s="64">
        <f t="shared" si="270"/>
        <v>0</v>
      </c>
      <c r="P169" s="64">
        <f t="shared" si="271"/>
        <v>35542.799999999996</v>
      </c>
      <c r="Q169" s="64">
        <f>Q170+Q174</f>
        <v>27175.9</v>
      </c>
      <c r="R169" s="64">
        <f t="shared" ref="R169:T169" si="272">R170+R174</f>
        <v>0</v>
      </c>
      <c r="S169" s="64">
        <f t="shared" ref="S169:U169" si="273">S170+S174</f>
        <v>27175.9</v>
      </c>
      <c r="T169" s="64">
        <f t="shared" si="272"/>
        <v>0</v>
      </c>
      <c r="U169" s="64">
        <f t="shared" si="273"/>
        <v>27175.9</v>
      </c>
    </row>
    <row r="170" spans="1:21" ht="15.75" outlineLevel="3" x14ac:dyDescent="0.2">
      <c r="A170" s="210" t="s">
        <v>354</v>
      </c>
      <c r="B170" s="210" t="s">
        <v>363</v>
      </c>
      <c r="C170" s="210" t="s">
        <v>61</v>
      </c>
      <c r="D170" s="210"/>
      <c r="E170" s="61" t="s">
        <v>650</v>
      </c>
      <c r="F170" s="64">
        <f t="shared" ref="F170:U172" si="274">F171</f>
        <v>2195.1999999999998</v>
      </c>
      <c r="G170" s="64">
        <f t="shared" si="274"/>
        <v>0</v>
      </c>
      <c r="H170" s="64">
        <f t="shared" si="274"/>
        <v>2195.1999999999998</v>
      </c>
      <c r="I170" s="64">
        <f t="shared" si="274"/>
        <v>0</v>
      </c>
      <c r="J170" s="64">
        <f t="shared" si="274"/>
        <v>600</v>
      </c>
      <c r="K170" s="64">
        <f t="shared" si="274"/>
        <v>2795.2</v>
      </c>
      <c r="L170" s="64">
        <f t="shared" ref="L170:Q172" si="275">L171</f>
        <v>2195.1999999999998</v>
      </c>
      <c r="M170" s="64">
        <f t="shared" si="274"/>
        <v>0</v>
      </c>
      <c r="N170" s="64">
        <f t="shared" si="274"/>
        <v>2195.1999999999998</v>
      </c>
      <c r="O170" s="64">
        <f t="shared" si="274"/>
        <v>0</v>
      </c>
      <c r="P170" s="64">
        <f t="shared" si="274"/>
        <v>2195.1999999999998</v>
      </c>
      <c r="Q170" s="64">
        <f t="shared" si="275"/>
        <v>2828.3</v>
      </c>
      <c r="R170" s="64">
        <f t="shared" si="274"/>
        <v>0</v>
      </c>
      <c r="S170" s="64">
        <f t="shared" si="274"/>
        <v>2828.3</v>
      </c>
      <c r="T170" s="64">
        <f t="shared" si="274"/>
        <v>0</v>
      </c>
      <c r="U170" s="64">
        <f t="shared" si="274"/>
        <v>2828.3</v>
      </c>
    </row>
    <row r="171" spans="1:21" ht="31.5" outlineLevel="4" x14ac:dyDescent="0.2">
      <c r="A171" s="210" t="s">
        <v>354</v>
      </c>
      <c r="B171" s="210" t="s">
        <v>363</v>
      </c>
      <c r="C171" s="210" t="s">
        <v>62</v>
      </c>
      <c r="D171" s="210"/>
      <c r="E171" s="61" t="s">
        <v>63</v>
      </c>
      <c r="F171" s="64">
        <f t="shared" si="274"/>
        <v>2195.1999999999998</v>
      </c>
      <c r="G171" s="64">
        <f t="shared" si="274"/>
        <v>0</v>
      </c>
      <c r="H171" s="64">
        <f t="shared" si="274"/>
        <v>2195.1999999999998</v>
      </c>
      <c r="I171" s="64">
        <f t="shared" si="274"/>
        <v>0</v>
      </c>
      <c r="J171" s="64">
        <f t="shared" si="274"/>
        <v>600</v>
      </c>
      <c r="K171" s="64">
        <f t="shared" si="274"/>
        <v>2795.2</v>
      </c>
      <c r="L171" s="64">
        <f t="shared" si="275"/>
        <v>2195.1999999999998</v>
      </c>
      <c r="M171" s="64">
        <f t="shared" si="274"/>
        <v>0</v>
      </c>
      <c r="N171" s="64">
        <f t="shared" si="274"/>
        <v>2195.1999999999998</v>
      </c>
      <c r="O171" s="64">
        <f t="shared" si="274"/>
        <v>0</v>
      </c>
      <c r="P171" s="64">
        <f t="shared" si="274"/>
        <v>2195.1999999999998</v>
      </c>
      <c r="Q171" s="64">
        <f t="shared" si="275"/>
        <v>2828.3</v>
      </c>
      <c r="R171" s="64">
        <f t="shared" si="274"/>
        <v>0</v>
      </c>
      <c r="S171" s="64">
        <f t="shared" si="274"/>
        <v>2828.3</v>
      </c>
      <c r="T171" s="64">
        <f t="shared" si="274"/>
        <v>0</v>
      </c>
      <c r="U171" s="64">
        <f t="shared" si="274"/>
        <v>2828.3</v>
      </c>
    </row>
    <row r="172" spans="1:21" ht="15.75" outlineLevel="5" x14ac:dyDescent="0.2">
      <c r="A172" s="210" t="s">
        <v>354</v>
      </c>
      <c r="B172" s="210" t="s">
        <v>363</v>
      </c>
      <c r="C172" s="210" t="s">
        <v>64</v>
      </c>
      <c r="D172" s="210"/>
      <c r="E172" s="61" t="s">
        <v>65</v>
      </c>
      <c r="F172" s="64">
        <f t="shared" si="274"/>
        <v>2195.1999999999998</v>
      </c>
      <c r="G172" s="64">
        <f t="shared" si="274"/>
        <v>0</v>
      </c>
      <c r="H172" s="64">
        <f t="shared" si="274"/>
        <v>2195.1999999999998</v>
      </c>
      <c r="I172" s="64">
        <f t="shared" si="274"/>
        <v>0</v>
      </c>
      <c r="J172" s="64">
        <f t="shared" si="274"/>
        <v>600</v>
      </c>
      <c r="K172" s="64">
        <f t="shared" si="274"/>
        <v>2795.2</v>
      </c>
      <c r="L172" s="64">
        <f t="shared" si="275"/>
        <v>2195.1999999999998</v>
      </c>
      <c r="M172" s="64">
        <f t="shared" si="274"/>
        <v>0</v>
      </c>
      <c r="N172" s="64">
        <f t="shared" si="274"/>
        <v>2195.1999999999998</v>
      </c>
      <c r="O172" s="64">
        <f t="shared" si="274"/>
        <v>0</v>
      </c>
      <c r="P172" s="64">
        <f t="shared" si="274"/>
        <v>2195.1999999999998</v>
      </c>
      <c r="Q172" s="64">
        <f t="shared" si="275"/>
        <v>2828.3</v>
      </c>
      <c r="R172" s="64">
        <f t="shared" si="274"/>
        <v>0</v>
      </c>
      <c r="S172" s="64">
        <f t="shared" si="274"/>
        <v>2828.3</v>
      </c>
      <c r="T172" s="64">
        <f t="shared" si="274"/>
        <v>0</v>
      </c>
      <c r="U172" s="64">
        <f t="shared" si="274"/>
        <v>2828.3</v>
      </c>
    </row>
    <row r="173" spans="1:21" ht="15.75" outlineLevel="7" x14ac:dyDescent="0.2">
      <c r="A173" s="59" t="s">
        <v>354</v>
      </c>
      <c r="B173" s="59" t="s">
        <v>363</v>
      </c>
      <c r="C173" s="59" t="s">
        <v>64</v>
      </c>
      <c r="D173" s="59" t="s">
        <v>6</v>
      </c>
      <c r="E173" s="82" t="s">
        <v>7</v>
      </c>
      <c r="F173" s="3">
        <v>2195.1999999999998</v>
      </c>
      <c r="G173" s="3"/>
      <c r="H173" s="3">
        <f>SUM(F173:G173)</f>
        <v>2195.1999999999998</v>
      </c>
      <c r="I173" s="3"/>
      <c r="J173" s="3">
        <v>600</v>
      </c>
      <c r="K173" s="3">
        <f>SUM(H173:J173)</f>
        <v>2795.2</v>
      </c>
      <c r="L173" s="69">
        <v>2195.1999999999998</v>
      </c>
      <c r="M173" s="3"/>
      <c r="N173" s="3">
        <f>SUM(L173:M173)</f>
        <v>2195.1999999999998</v>
      </c>
      <c r="O173" s="3"/>
      <c r="P173" s="3">
        <f>SUM(N173:O173)</f>
        <v>2195.1999999999998</v>
      </c>
      <c r="Q173" s="69">
        <v>2828.3</v>
      </c>
      <c r="R173" s="3"/>
      <c r="S173" s="3">
        <f>SUM(Q173:R173)</f>
        <v>2828.3</v>
      </c>
      <c r="T173" s="3"/>
      <c r="U173" s="3">
        <f>SUM(S173:T173)</f>
        <v>2828.3</v>
      </c>
    </row>
    <row r="174" spans="1:21" ht="31.5" outlineLevel="3" x14ac:dyDescent="0.2">
      <c r="A174" s="210" t="s">
        <v>354</v>
      </c>
      <c r="B174" s="210" t="s">
        <v>363</v>
      </c>
      <c r="C174" s="210" t="s">
        <v>66</v>
      </c>
      <c r="D174" s="210"/>
      <c r="E174" s="61" t="s">
        <v>653</v>
      </c>
      <c r="F174" s="64">
        <f t="shared" ref="F174:U175" si="276">F175</f>
        <v>25225.9</v>
      </c>
      <c r="G174" s="64">
        <f t="shared" si="276"/>
        <v>0</v>
      </c>
      <c r="H174" s="64">
        <f t="shared" si="276"/>
        <v>25225.9</v>
      </c>
      <c r="I174" s="64">
        <f t="shared" si="276"/>
        <v>0</v>
      </c>
      <c r="J174" s="64">
        <f t="shared" si="276"/>
        <v>8.2187999999999999</v>
      </c>
      <c r="K174" s="64">
        <f t="shared" si="276"/>
        <v>25234.1188</v>
      </c>
      <c r="L174" s="64">
        <f t="shared" ref="L174:Q175" si="277">L175</f>
        <v>33347.599999999999</v>
      </c>
      <c r="M174" s="64">
        <f t="shared" si="276"/>
        <v>0</v>
      </c>
      <c r="N174" s="64">
        <f t="shared" si="276"/>
        <v>33347.599999999999</v>
      </c>
      <c r="O174" s="64">
        <f t="shared" si="276"/>
        <v>0</v>
      </c>
      <c r="P174" s="64">
        <f t="shared" si="276"/>
        <v>33347.599999999999</v>
      </c>
      <c r="Q174" s="64">
        <f t="shared" si="277"/>
        <v>24347.600000000002</v>
      </c>
      <c r="R174" s="64">
        <f t="shared" si="276"/>
        <v>0</v>
      </c>
      <c r="S174" s="64">
        <f t="shared" si="276"/>
        <v>24347.600000000002</v>
      </c>
      <c r="T174" s="64">
        <f t="shared" si="276"/>
        <v>0</v>
      </c>
      <c r="U174" s="64">
        <f t="shared" si="276"/>
        <v>24347.600000000002</v>
      </c>
    </row>
    <row r="175" spans="1:21" ht="31.5" outlineLevel="4" x14ac:dyDescent="0.2">
      <c r="A175" s="210" t="s">
        <v>354</v>
      </c>
      <c r="B175" s="210" t="s">
        <v>363</v>
      </c>
      <c r="C175" s="210" t="s">
        <v>67</v>
      </c>
      <c r="D175" s="210"/>
      <c r="E175" s="61" t="s">
        <v>26</v>
      </c>
      <c r="F175" s="64">
        <f t="shared" si="276"/>
        <v>25225.9</v>
      </c>
      <c r="G175" s="64">
        <f t="shared" si="276"/>
        <v>0</v>
      </c>
      <c r="H175" s="64">
        <f t="shared" si="276"/>
        <v>25225.9</v>
      </c>
      <c r="I175" s="64">
        <f t="shared" si="276"/>
        <v>0</v>
      </c>
      <c r="J175" s="64">
        <f t="shared" si="276"/>
        <v>8.2187999999999999</v>
      </c>
      <c r="K175" s="64">
        <f t="shared" si="276"/>
        <v>25234.1188</v>
      </c>
      <c r="L175" s="64">
        <f t="shared" si="277"/>
        <v>33347.599999999999</v>
      </c>
      <c r="M175" s="64">
        <f t="shared" si="276"/>
        <v>0</v>
      </c>
      <c r="N175" s="64">
        <f t="shared" si="276"/>
        <v>33347.599999999999</v>
      </c>
      <c r="O175" s="64">
        <f t="shared" si="276"/>
        <v>0</v>
      </c>
      <c r="P175" s="64">
        <f t="shared" si="276"/>
        <v>33347.599999999999</v>
      </c>
      <c r="Q175" s="64">
        <f t="shared" si="277"/>
        <v>24347.600000000002</v>
      </c>
      <c r="R175" s="64">
        <f t="shared" si="276"/>
        <v>0</v>
      </c>
      <c r="S175" s="64">
        <f t="shared" si="276"/>
        <v>24347.600000000002</v>
      </c>
      <c r="T175" s="64">
        <f t="shared" si="276"/>
        <v>0</v>
      </c>
      <c r="U175" s="64">
        <f t="shared" si="276"/>
        <v>24347.600000000002</v>
      </c>
    </row>
    <row r="176" spans="1:21" ht="15.75" outlineLevel="5" x14ac:dyDescent="0.2">
      <c r="A176" s="210" t="s">
        <v>354</v>
      </c>
      <c r="B176" s="210" t="s">
        <v>363</v>
      </c>
      <c r="C176" s="210" t="s">
        <v>68</v>
      </c>
      <c r="D176" s="210"/>
      <c r="E176" s="61" t="s">
        <v>69</v>
      </c>
      <c r="F176" s="64">
        <f t="shared" ref="F176:I176" si="278">F177+F178+F179</f>
        <v>25225.9</v>
      </c>
      <c r="G176" s="64">
        <f t="shared" si="278"/>
        <v>0</v>
      </c>
      <c r="H176" s="64">
        <f t="shared" si="278"/>
        <v>25225.9</v>
      </c>
      <c r="I176" s="64">
        <f t="shared" si="278"/>
        <v>0</v>
      </c>
      <c r="J176" s="64">
        <f t="shared" ref="J176:K176" si="279">J177+J178+J179</f>
        <v>8.2187999999999999</v>
      </c>
      <c r="K176" s="64">
        <f t="shared" si="279"/>
        <v>25234.1188</v>
      </c>
      <c r="L176" s="64">
        <f t="shared" ref="L176:S176" si="280">L177+L178+L179</f>
        <v>33347.599999999999</v>
      </c>
      <c r="M176" s="64">
        <f t="shared" si="280"/>
        <v>0</v>
      </c>
      <c r="N176" s="64">
        <f t="shared" si="280"/>
        <v>33347.599999999999</v>
      </c>
      <c r="O176" s="64">
        <f t="shared" ref="O176:P176" si="281">O177+O178+O179</f>
        <v>0</v>
      </c>
      <c r="P176" s="64">
        <f t="shared" si="281"/>
        <v>33347.599999999999</v>
      </c>
      <c r="Q176" s="64">
        <f t="shared" si="280"/>
        <v>24347.600000000002</v>
      </c>
      <c r="R176" s="64">
        <f t="shared" si="280"/>
        <v>0</v>
      </c>
      <c r="S176" s="64">
        <f t="shared" si="280"/>
        <v>24347.600000000002</v>
      </c>
      <c r="T176" s="64">
        <f t="shared" ref="T176:U176" si="282">T177+T178+T179</f>
        <v>0</v>
      </c>
      <c r="U176" s="64">
        <f t="shared" si="282"/>
        <v>24347.600000000002</v>
      </c>
    </row>
    <row r="177" spans="1:21" ht="31.5" outlineLevel="7" x14ac:dyDescent="0.2">
      <c r="A177" s="59" t="s">
        <v>354</v>
      </c>
      <c r="B177" s="59" t="s">
        <v>363</v>
      </c>
      <c r="C177" s="59" t="s">
        <v>68</v>
      </c>
      <c r="D177" s="59" t="s">
        <v>3</v>
      </c>
      <c r="E177" s="82" t="s">
        <v>4</v>
      </c>
      <c r="F177" s="3">
        <v>21874.400000000001</v>
      </c>
      <c r="G177" s="3"/>
      <c r="H177" s="3">
        <f t="shared" ref="H177:H179" si="283">SUM(F177:G177)</f>
        <v>21874.400000000001</v>
      </c>
      <c r="I177" s="3"/>
      <c r="J177" s="3">
        <v>8.2187999999999999</v>
      </c>
      <c r="K177" s="3">
        <f t="shared" ref="K177:K179" si="284">SUM(H177:J177)</f>
        <v>21882.6188</v>
      </c>
      <c r="L177" s="69">
        <v>21874.400000000001</v>
      </c>
      <c r="M177" s="3"/>
      <c r="N177" s="3">
        <f t="shared" ref="N177:N179" si="285">SUM(L177:M177)</f>
        <v>21874.400000000001</v>
      </c>
      <c r="O177" s="3"/>
      <c r="P177" s="3">
        <f t="shared" ref="P177:P179" si="286">SUM(N177:O177)</f>
        <v>21874.400000000001</v>
      </c>
      <c r="Q177" s="69">
        <v>21874.400000000001</v>
      </c>
      <c r="R177" s="3"/>
      <c r="S177" s="3">
        <f t="shared" ref="S177:S179" si="287">SUM(Q177:R177)</f>
        <v>21874.400000000001</v>
      </c>
      <c r="T177" s="3"/>
      <c r="U177" s="3">
        <f t="shared" ref="U177:U179" si="288">SUM(S177:T177)</f>
        <v>21874.400000000001</v>
      </c>
    </row>
    <row r="178" spans="1:21" ht="15.75" hidden="1" outlineLevel="7" x14ac:dyDescent="0.2">
      <c r="A178" s="59" t="s">
        <v>354</v>
      </c>
      <c r="B178" s="59" t="s">
        <v>363</v>
      </c>
      <c r="C178" s="59" t="s">
        <v>68</v>
      </c>
      <c r="D178" s="59" t="s">
        <v>6</v>
      </c>
      <c r="E178" s="82" t="s">
        <v>7</v>
      </c>
      <c r="F178" s="3">
        <v>3325.1</v>
      </c>
      <c r="G178" s="3"/>
      <c r="H178" s="3">
        <f t="shared" si="283"/>
        <v>3325.1</v>
      </c>
      <c r="I178" s="3"/>
      <c r="J178" s="3"/>
      <c r="K178" s="3">
        <f t="shared" si="284"/>
        <v>3325.1</v>
      </c>
      <c r="L178" s="69">
        <f>2446.8+9000</f>
        <v>11446.8</v>
      </c>
      <c r="M178" s="3"/>
      <c r="N178" s="3">
        <f t="shared" si="285"/>
        <v>11446.8</v>
      </c>
      <c r="O178" s="3"/>
      <c r="P178" s="3">
        <f t="shared" si="286"/>
        <v>11446.8</v>
      </c>
      <c r="Q178" s="69">
        <v>2446.8000000000002</v>
      </c>
      <c r="R178" s="3"/>
      <c r="S178" s="3">
        <f t="shared" si="287"/>
        <v>2446.8000000000002</v>
      </c>
      <c r="T178" s="3"/>
      <c r="U178" s="3">
        <f t="shared" si="288"/>
        <v>2446.8000000000002</v>
      </c>
    </row>
    <row r="179" spans="1:21" ht="15.75" hidden="1" outlineLevel="7" x14ac:dyDescent="0.2">
      <c r="A179" s="59" t="s">
        <v>354</v>
      </c>
      <c r="B179" s="59" t="s">
        <v>363</v>
      </c>
      <c r="C179" s="59" t="s">
        <v>68</v>
      </c>
      <c r="D179" s="59" t="s">
        <v>14</v>
      </c>
      <c r="E179" s="82" t="s">
        <v>15</v>
      </c>
      <c r="F179" s="3">
        <v>26.4</v>
      </c>
      <c r="G179" s="3"/>
      <c r="H179" s="3">
        <f t="shared" si="283"/>
        <v>26.4</v>
      </c>
      <c r="I179" s="3"/>
      <c r="J179" s="3"/>
      <c r="K179" s="3">
        <f t="shared" si="284"/>
        <v>26.4</v>
      </c>
      <c r="L179" s="69">
        <v>26.4</v>
      </c>
      <c r="M179" s="3"/>
      <c r="N179" s="3">
        <f t="shared" si="285"/>
        <v>26.4</v>
      </c>
      <c r="O179" s="3"/>
      <c r="P179" s="3">
        <f t="shared" si="286"/>
        <v>26.4</v>
      </c>
      <c r="Q179" s="69">
        <v>26.4</v>
      </c>
      <c r="R179" s="3"/>
      <c r="S179" s="3">
        <f t="shared" si="287"/>
        <v>26.4</v>
      </c>
      <c r="T179" s="3"/>
      <c r="U179" s="3">
        <f t="shared" si="288"/>
        <v>26.4</v>
      </c>
    </row>
    <row r="180" spans="1:21" ht="31.5" outlineLevel="1" x14ac:dyDescent="0.2">
      <c r="A180" s="210" t="s">
        <v>354</v>
      </c>
      <c r="B180" s="210" t="s">
        <v>365</v>
      </c>
      <c r="C180" s="210"/>
      <c r="D180" s="210"/>
      <c r="E180" s="61" t="s">
        <v>366</v>
      </c>
      <c r="F180" s="64">
        <f t="shared" ref="F180:U180" si="289">F181</f>
        <v>31896.800000000003</v>
      </c>
      <c r="G180" s="64">
        <f t="shared" si="289"/>
        <v>0</v>
      </c>
      <c r="H180" s="64">
        <f t="shared" si="289"/>
        <v>31896.800000000003</v>
      </c>
      <c r="I180" s="64">
        <f t="shared" si="289"/>
        <v>0</v>
      </c>
      <c r="J180" s="64">
        <f t="shared" si="289"/>
        <v>2835.8283999999999</v>
      </c>
      <c r="K180" s="64">
        <f t="shared" si="289"/>
        <v>34732.628400000001</v>
      </c>
      <c r="L180" s="64">
        <f t="shared" ref="L180:Q180" si="290">L181</f>
        <v>33896.9</v>
      </c>
      <c r="M180" s="64">
        <f t="shared" si="289"/>
        <v>0</v>
      </c>
      <c r="N180" s="64">
        <f t="shared" si="289"/>
        <v>33896.9</v>
      </c>
      <c r="O180" s="64">
        <f t="shared" si="289"/>
        <v>0</v>
      </c>
      <c r="P180" s="64">
        <f t="shared" si="289"/>
        <v>33896.9</v>
      </c>
      <c r="Q180" s="64">
        <f t="shared" si="290"/>
        <v>33896.9</v>
      </c>
      <c r="R180" s="64">
        <f t="shared" si="289"/>
        <v>0</v>
      </c>
      <c r="S180" s="64">
        <f t="shared" si="289"/>
        <v>33896.9</v>
      </c>
      <c r="T180" s="64">
        <f t="shared" si="289"/>
        <v>0</v>
      </c>
      <c r="U180" s="64">
        <f t="shared" si="289"/>
        <v>33896.9</v>
      </c>
    </row>
    <row r="181" spans="1:21" ht="31.5" outlineLevel="2" x14ac:dyDescent="0.2">
      <c r="A181" s="210" t="s">
        <v>354</v>
      </c>
      <c r="B181" s="210" t="s">
        <v>365</v>
      </c>
      <c r="C181" s="210" t="s">
        <v>31</v>
      </c>
      <c r="D181" s="210"/>
      <c r="E181" s="61" t="s">
        <v>645</v>
      </c>
      <c r="F181" s="64">
        <f t="shared" ref="F181:I181" si="291">F182+F189</f>
        <v>31896.800000000003</v>
      </c>
      <c r="G181" s="64">
        <f t="shared" si="291"/>
        <v>0</v>
      </c>
      <c r="H181" s="64">
        <f t="shared" si="291"/>
        <v>31896.800000000003</v>
      </c>
      <c r="I181" s="64">
        <f t="shared" si="291"/>
        <v>0</v>
      </c>
      <c r="J181" s="64">
        <f t="shared" ref="J181:K181" si="292">J182+J189</f>
        <v>2835.8283999999999</v>
      </c>
      <c r="K181" s="64">
        <f t="shared" si="292"/>
        <v>34732.628400000001</v>
      </c>
      <c r="L181" s="64">
        <f t="shared" ref="L181:S181" si="293">L182+L189</f>
        <v>33896.9</v>
      </c>
      <c r="M181" s="64">
        <f t="shared" si="293"/>
        <v>0</v>
      </c>
      <c r="N181" s="64">
        <f t="shared" si="293"/>
        <v>33896.9</v>
      </c>
      <c r="O181" s="64">
        <f t="shared" ref="O181:P181" si="294">O182+O189</f>
        <v>0</v>
      </c>
      <c r="P181" s="64">
        <f t="shared" si="294"/>
        <v>33896.9</v>
      </c>
      <c r="Q181" s="64">
        <f t="shared" si="293"/>
        <v>33896.9</v>
      </c>
      <c r="R181" s="64">
        <f t="shared" si="293"/>
        <v>0</v>
      </c>
      <c r="S181" s="64">
        <f t="shared" si="293"/>
        <v>33896.9</v>
      </c>
      <c r="T181" s="64">
        <f t="shared" ref="T181:U181" si="295">T182+T189</f>
        <v>0</v>
      </c>
      <c r="U181" s="64">
        <f t="shared" si="295"/>
        <v>33896.9</v>
      </c>
    </row>
    <row r="182" spans="1:21" ht="23.25" customHeight="1" outlineLevel="3" x14ac:dyDescent="0.2">
      <c r="A182" s="210" t="s">
        <v>354</v>
      </c>
      <c r="B182" s="210" t="s">
        <v>365</v>
      </c>
      <c r="C182" s="210" t="s">
        <v>61</v>
      </c>
      <c r="D182" s="210"/>
      <c r="E182" s="61" t="s">
        <v>650</v>
      </c>
      <c r="F182" s="64">
        <f t="shared" ref="F182:U182" si="296">F183</f>
        <v>20523.600000000002</v>
      </c>
      <c r="G182" s="64">
        <f t="shared" si="296"/>
        <v>0</v>
      </c>
      <c r="H182" s="64">
        <f t="shared" si="296"/>
        <v>20523.600000000002</v>
      </c>
      <c r="I182" s="64">
        <f t="shared" si="296"/>
        <v>0</v>
      </c>
      <c r="J182" s="64">
        <f t="shared" si="296"/>
        <v>2835.8283999999999</v>
      </c>
      <c r="K182" s="64">
        <f t="shared" si="296"/>
        <v>23359.428400000001</v>
      </c>
      <c r="L182" s="64">
        <f t="shared" ref="L182:Q182" si="297">L183</f>
        <v>22523.7</v>
      </c>
      <c r="M182" s="64">
        <f t="shared" si="296"/>
        <v>0</v>
      </c>
      <c r="N182" s="64">
        <f t="shared" si="296"/>
        <v>22523.7</v>
      </c>
      <c r="O182" s="64">
        <f t="shared" si="296"/>
        <v>0</v>
      </c>
      <c r="P182" s="64">
        <f t="shared" si="296"/>
        <v>22523.7</v>
      </c>
      <c r="Q182" s="64">
        <f t="shared" si="297"/>
        <v>22523.7</v>
      </c>
      <c r="R182" s="64">
        <f t="shared" si="296"/>
        <v>0</v>
      </c>
      <c r="S182" s="64">
        <f t="shared" si="296"/>
        <v>22523.7</v>
      </c>
      <c r="T182" s="64">
        <f t="shared" si="296"/>
        <v>0</v>
      </c>
      <c r="U182" s="64">
        <f t="shared" si="296"/>
        <v>22523.7</v>
      </c>
    </row>
    <row r="183" spans="1:21" ht="15.75" outlineLevel="4" x14ac:dyDescent="0.2">
      <c r="A183" s="210" t="s">
        <v>354</v>
      </c>
      <c r="B183" s="210" t="s">
        <v>365</v>
      </c>
      <c r="C183" s="210" t="s">
        <v>70</v>
      </c>
      <c r="D183" s="210"/>
      <c r="E183" s="61" t="s">
        <v>71</v>
      </c>
      <c r="F183" s="64">
        <f t="shared" ref="F183:I183" si="298">F184+F187</f>
        <v>20523.600000000002</v>
      </c>
      <c r="G183" s="64">
        <f t="shared" si="298"/>
        <v>0</v>
      </c>
      <c r="H183" s="64">
        <f t="shared" si="298"/>
        <v>20523.600000000002</v>
      </c>
      <c r="I183" s="64">
        <f t="shared" si="298"/>
        <v>0</v>
      </c>
      <c r="J183" s="64">
        <f t="shared" ref="J183:K183" si="299">J184+J187</f>
        <v>2835.8283999999999</v>
      </c>
      <c r="K183" s="64">
        <f t="shared" si="299"/>
        <v>23359.428400000001</v>
      </c>
      <c r="L183" s="64">
        <f t="shared" ref="L183:S183" si="300">L184+L187</f>
        <v>22523.7</v>
      </c>
      <c r="M183" s="64">
        <f t="shared" si="300"/>
        <v>0</v>
      </c>
      <c r="N183" s="64">
        <f t="shared" si="300"/>
        <v>22523.7</v>
      </c>
      <c r="O183" s="64">
        <f t="shared" ref="O183:P183" si="301">O184+O187</f>
        <v>0</v>
      </c>
      <c r="P183" s="64">
        <f t="shared" si="301"/>
        <v>22523.7</v>
      </c>
      <c r="Q183" s="64">
        <f t="shared" si="300"/>
        <v>22523.7</v>
      </c>
      <c r="R183" s="64">
        <f t="shared" si="300"/>
        <v>0</v>
      </c>
      <c r="S183" s="64">
        <f t="shared" si="300"/>
        <v>22523.7</v>
      </c>
      <c r="T183" s="64">
        <f t="shared" ref="T183:U183" si="302">T184+T187</f>
        <v>0</v>
      </c>
      <c r="U183" s="64">
        <f t="shared" si="302"/>
        <v>22523.7</v>
      </c>
    </row>
    <row r="184" spans="1:21" ht="15.75" outlineLevel="5" collapsed="1" x14ac:dyDescent="0.2">
      <c r="A184" s="210" t="s">
        <v>354</v>
      </c>
      <c r="B184" s="210" t="s">
        <v>365</v>
      </c>
      <c r="C184" s="210" t="s">
        <v>72</v>
      </c>
      <c r="D184" s="210"/>
      <c r="E184" s="61" t="s">
        <v>73</v>
      </c>
      <c r="F184" s="64">
        <f t="shared" ref="F184:I184" si="303">F185+F186</f>
        <v>19540.600000000002</v>
      </c>
      <c r="G184" s="64">
        <f t="shared" si="303"/>
        <v>0</v>
      </c>
      <c r="H184" s="64">
        <f t="shared" si="303"/>
        <v>19540.600000000002</v>
      </c>
      <c r="I184" s="64">
        <f t="shared" si="303"/>
        <v>0</v>
      </c>
      <c r="J184" s="64">
        <f t="shared" ref="J184:K184" si="304">J185+J186</f>
        <v>2835.8283999999999</v>
      </c>
      <c r="K184" s="64">
        <f t="shared" si="304"/>
        <v>22376.428400000001</v>
      </c>
      <c r="L184" s="64">
        <f t="shared" ref="L184:S184" si="305">L185+L186</f>
        <v>19540.600000000002</v>
      </c>
      <c r="M184" s="64">
        <f t="shared" si="305"/>
        <v>0</v>
      </c>
      <c r="N184" s="64">
        <f t="shared" si="305"/>
        <v>19540.600000000002</v>
      </c>
      <c r="O184" s="64">
        <f t="shared" ref="O184:P184" si="306">O185+O186</f>
        <v>0</v>
      </c>
      <c r="P184" s="64">
        <f t="shared" si="306"/>
        <v>19540.600000000002</v>
      </c>
      <c r="Q184" s="64">
        <f t="shared" si="305"/>
        <v>19540.600000000002</v>
      </c>
      <c r="R184" s="64">
        <f t="shared" si="305"/>
        <v>0</v>
      </c>
      <c r="S184" s="64">
        <f t="shared" si="305"/>
        <v>19540.600000000002</v>
      </c>
      <c r="T184" s="64">
        <f t="shared" ref="T184:U184" si="307">T185+T186</f>
        <v>0</v>
      </c>
      <c r="U184" s="64">
        <f t="shared" si="307"/>
        <v>19540.600000000002</v>
      </c>
    </row>
    <row r="185" spans="1:21" ht="15.75" hidden="1" outlineLevel="7" x14ac:dyDescent="0.2">
      <c r="A185" s="59" t="s">
        <v>354</v>
      </c>
      <c r="B185" s="59" t="s">
        <v>365</v>
      </c>
      <c r="C185" s="59" t="s">
        <v>72</v>
      </c>
      <c r="D185" s="59" t="s">
        <v>6</v>
      </c>
      <c r="E185" s="82" t="s">
        <v>7</v>
      </c>
      <c r="F185" s="3">
        <v>226.9</v>
      </c>
      <c r="G185" s="3"/>
      <c r="H185" s="3">
        <f t="shared" ref="H185:H186" si="308">SUM(F185:G185)</f>
        <v>226.9</v>
      </c>
      <c r="I185" s="3"/>
      <c r="J185" s="3"/>
      <c r="K185" s="3">
        <f t="shared" ref="K185:K186" si="309">SUM(H185:J185)</f>
        <v>226.9</v>
      </c>
      <c r="L185" s="69">
        <v>226.9</v>
      </c>
      <c r="M185" s="3"/>
      <c r="N185" s="3">
        <f t="shared" ref="N185:N186" si="310">SUM(L185:M185)</f>
        <v>226.9</v>
      </c>
      <c r="O185" s="3"/>
      <c r="P185" s="3">
        <f t="shared" ref="P185:P186" si="311">SUM(N185:O185)</f>
        <v>226.9</v>
      </c>
      <c r="Q185" s="69">
        <v>226.9</v>
      </c>
      <c r="R185" s="3"/>
      <c r="S185" s="3">
        <f t="shared" ref="S185:S186" si="312">SUM(Q185:R185)</f>
        <v>226.9</v>
      </c>
      <c r="T185" s="3"/>
      <c r="U185" s="3">
        <f t="shared" ref="U185:U186" si="313">SUM(S185:T185)</f>
        <v>226.9</v>
      </c>
    </row>
    <row r="186" spans="1:21" ht="15.75" outlineLevel="7" x14ac:dyDescent="0.2">
      <c r="A186" s="59" t="s">
        <v>354</v>
      </c>
      <c r="B186" s="59" t="s">
        <v>365</v>
      </c>
      <c r="C186" s="59" t="s">
        <v>72</v>
      </c>
      <c r="D186" s="59" t="s">
        <v>41</v>
      </c>
      <c r="E186" s="82" t="s">
        <v>42</v>
      </c>
      <c r="F186" s="3">
        <v>19313.7</v>
      </c>
      <c r="G186" s="3"/>
      <c r="H186" s="3">
        <f t="shared" si="308"/>
        <v>19313.7</v>
      </c>
      <c r="I186" s="3"/>
      <c r="J186" s="3">
        <v>2835.8283999999999</v>
      </c>
      <c r="K186" s="3">
        <f t="shared" si="309"/>
        <v>22149.528399999999</v>
      </c>
      <c r="L186" s="69">
        <v>19313.7</v>
      </c>
      <c r="M186" s="3"/>
      <c r="N186" s="3">
        <f t="shared" si="310"/>
        <v>19313.7</v>
      </c>
      <c r="O186" s="3"/>
      <c r="P186" s="3">
        <f t="shared" si="311"/>
        <v>19313.7</v>
      </c>
      <c r="Q186" s="69">
        <v>19313.7</v>
      </c>
      <c r="R186" s="3"/>
      <c r="S186" s="3">
        <f t="shared" si="312"/>
        <v>19313.7</v>
      </c>
      <c r="T186" s="3"/>
      <c r="U186" s="3">
        <f t="shared" si="313"/>
        <v>19313.7</v>
      </c>
    </row>
    <row r="187" spans="1:21" ht="15.75" hidden="1" outlineLevel="5" x14ac:dyDescent="0.2">
      <c r="A187" s="210" t="s">
        <v>354</v>
      </c>
      <c r="B187" s="210" t="s">
        <v>365</v>
      </c>
      <c r="C187" s="210" t="s">
        <v>74</v>
      </c>
      <c r="D187" s="210"/>
      <c r="E187" s="61" t="s">
        <v>75</v>
      </c>
      <c r="F187" s="64">
        <f t="shared" ref="F187:U187" si="314">F188</f>
        <v>983</v>
      </c>
      <c r="G187" s="64">
        <f t="shared" si="314"/>
        <v>0</v>
      </c>
      <c r="H187" s="64">
        <f t="shared" si="314"/>
        <v>983</v>
      </c>
      <c r="I187" s="64">
        <f t="shared" si="314"/>
        <v>0</v>
      </c>
      <c r="J187" s="64">
        <f t="shared" si="314"/>
        <v>0</v>
      </c>
      <c r="K187" s="64">
        <f t="shared" si="314"/>
        <v>983</v>
      </c>
      <c r="L187" s="64">
        <f t="shared" ref="L187:Q187" si="315">L188</f>
        <v>2983.1</v>
      </c>
      <c r="M187" s="64">
        <f t="shared" si="314"/>
        <v>0</v>
      </c>
      <c r="N187" s="64">
        <f t="shared" si="314"/>
        <v>2983.1</v>
      </c>
      <c r="O187" s="64">
        <f t="shared" si="314"/>
        <v>0</v>
      </c>
      <c r="P187" s="64">
        <f t="shared" si="314"/>
        <v>2983.1</v>
      </c>
      <c r="Q187" s="64">
        <f t="shared" si="315"/>
        <v>2983.1</v>
      </c>
      <c r="R187" s="64">
        <f t="shared" si="314"/>
        <v>0</v>
      </c>
      <c r="S187" s="64">
        <f t="shared" si="314"/>
        <v>2983.1</v>
      </c>
      <c r="T187" s="64">
        <f t="shared" si="314"/>
        <v>0</v>
      </c>
      <c r="U187" s="64">
        <f t="shared" si="314"/>
        <v>2983.1</v>
      </c>
    </row>
    <row r="188" spans="1:21" ht="15.75" hidden="1" outlineLevel="7" x14ac:dyDescent="0.2">
      <c r="A188" s="59" t="s">
        <v>354</v>
      </c>
      <c r="B188" s="59" t="s">
        <v>365</v>
      </c>
      <c r="C188" s="59" t="s">
        <v>74</v>
      </c>
      <c r="D188" s="59" t="s">
        <v>41</v>
      </c>
      <c r="E188" s="82" t="s">
        <v>42</v>
      </c>
      <c r="F188" s="3">
        <v>983</v>
      </c>
      <c r="G188" s="3"/>
      <c r="H188" s="3">
        <f>SUM(F188:G188)</f>
        <v>983</v>
      </c>
      <c r="I188" s="3"/>
      <c r="J188" s="3"/>
      <c r="K188" s="3">
        <f>SUM(H188:J188)</f>
        <v>983</v>
      </c>
      <c r="L188" s="3">
        <v>2983.1</v>
      </c>
      <c r="M188" s="3"/>
      <c r="N188" s="3">
        <f>SUM(L188:M188)</f>
        <v>2983.1</v>
      </c>
      <c r="O188" s="3"/>
      <c r="P188" s="3">
        <f>SUM(N188:O188)</f>
        <v>2983.1</v>
      </c>
      <c r="Q188" s="3">
        <v>2983.1</v>
      </c>
      <c r="R188" s="3"/>
      <c r="S188" s="3">
        <f>SUM(Q188:R188)</f>
        <v>2983.1</v>
      </c>
      <c r="T188" s="3"/>
      <c r="U188" s="3">
        <f>SUM(S188:T188)</f>
        <v>2983.1</v>
      </c>
    </row>
    <row r="189" spans="1:21" ht="31.5" hidden="1" outlineLevel="3" x14ac:dyDescent="0.2">
      <c r="A189" s="210" t="s">
        <v>354</v>
      </c>
      <c r="B189" s="210" t="s">
        <v>365</v>
      </c>
      <c r="C189" s="210" t="s">
        <v>66</v>
      </c>
      <c r="D189" s="210"/>
      <c r="E189" s="61" t="s">
        <v>653</v>
      </c>
      <c r="F189" s="64">
        <f t="shared" ref="F189:U190" si="316">F190</f>
        <v>11373.199999999999</v>
      </c>
      <c r="G189" s="64">
        <f t="shared" si="316"/>
        <v>0</v>
      </c>
      <c r="H189" s="64">
        <f t="shared" si="316"/>
        <v>11373.199999999999</v>
      </c>
      <c r="I189" s="64">
        <f t="shared" si="316"/>
        <v>0</v>
      </c>
      <c r="J189" s="64">
        <f t="shared" si="316"/>
        <v>0</v>
      </c>
      <c r="K189" s="64">
        <f t="shared" si="316"/>
        <v>11373.199999999999</v>
      </c>
      <c r="L189" s="64">
        <f t="shared" ref="L189:Q190" si="317">L190</f>
        <v>11373.199999999999</v>
      </c>
      <c r="M189" s="64">
        <f t="shared" si="316"/>
        <v>0</v>
      </c>
      <c r="N189" s="64">
        <f t="shared" si="316"/>
        <v>11373.199999999999</v>
      </c>
      <c r="O189" s="64">
        <f t="shared" si="316"/>
        <v>0</v>
      </c>
      <c r="P189" s="64">
        <f t="shared" si="316"/>
        <v>11373.199999999999</v>
      </c>
      <c r="Q189" s="64">
        <f t="shared" si="317"/>
        <v>11373.199999999999</v>
      </c>
      <c r="R189" s="64">
        <f t="shared" si="316"/>
        <v>0</v>
      </c>
      <c r="S189" s="64">
        <f t="shared" si="316"/>
        <v>11373.199999999999</v>
      </c>
      <c r="T189" s="64">
        <f t="shared" si="316"/>
        <v>0</v>
      </c>
      <c r="U189" s="64">
        <f t="shared" si="316"/>
        <v>11373.199999999999</v>
      </c>
    </row>
    <row r="190" spans="1:21" ht="31.5" hidden="1" outlineLevel="4" x14ac:dyDescent="0.2">
      <c r="A190" s="210" t="s">
        <v>354</v>
      </c>
      <c r="B190" s="210" t="s">
        <v>365</v>
      </c>
      <c r="C190" s="210" t="s">
        <v>67</v>
      </c>
      <c r="D190" s="210"/>
      <c r="E190" s="61" t="s">
        <v>26</v>
      </c>
      <c r="F190" s="64">
        <f t="shared" si="316"/>
        <v>11373.199999999999</v>
      </c>
      <c r="G190" s="64">
        <f t="shared" si="316"/>
        <v>0</v>
      </c>
      <c r="H190" s="64">
        <f t="shared" si="316"/>
        <v>11373.199999999999</v>
      </c>
      <c r="I190" s="64">
        <f t="shared" si="316"/>
        <v>0</v>
      </c>
      <c r="J190" s="64">
        <f t="shared" si="316"/>
        <v>0</v>
      </c>
      <c r="K190" s="64">
        <f t="shared" si="316"/>
        <v>11373.199999999999</v>
      </c>
      <c r="L190" s="64">
        <f t="shared" si="317"/>
        <v>11373.199999999999</v>
      </c>
      <c r="M190" s="64">
        <f t="shared" si="316"/>
        <v>0</v>
      </c>
      <c r="N190" s="64">
        <f t="shared" si="316"/>
        <v>11373.199999999999</v>
      </c>
      <c r="O190" s="64">
        <f t="shared" si="316"/>
        <v>0</v>
      </c>
      <c r="P190" s="64">
        <f t="shared" si="316"/>
        <v>11373.199999999999</v>
      </c>
      <c r="Q190" s="64">
        <f t="shared" si="317"/>
        <v>11373.199999999999</v>
      </c>
      <c r="R190" s="64">
        <f t="shared" si="316"/>
        <v>0</v>
      </c>
      <c r="S190" s="64">
        <f t="shared" si="316"/>
        <v>11373.199999999999</v>
      </c>
      <c r="T190" s="64">
        <f t="shared" si="316"/>
        <v>0</v>
      </c>
      <c r="U190" s="64">
        <f t="shared" si="316"/>
        <v>11373.199999999999</v>
      </c>
    </row>
    <row r="191" spans="1:21" ht="15.75" hidden="1" outlineLevel="5" x14ac:dyDescent="0.2">
      <c r="A191" s="210" t="s">
        <v>354</v>
      </c>
      <c r="B191" s="210" t="s">
        <v>365</v>
      </c>
      <c r="C191" s="210" t="s">
        <v>68</v>
      </c>
      <c r="D191" s="210"/>
      <c r="E191" s="61" t="s">
        <v>69</v>
      </c>
      <c r="F191" s="64">
        <f t="shared" ref="F191:I191" si="318">F192+F193+F194</f>
        <v>11373.199999999999</v>
      </c>
      <c r="G191" s="64">
        <f t="shared" si="318"/>
        <v>0</v>
      </c>
      <c r="H191" s="64">
        <f t="shared" si="318"/>
        <v>11373.199999999999</v>
      </c>
      <c r="I191" s="64">
        <f t="shared" si="318"/>
        <v>0</v>
      </c>
      <c r="J191" s="64">
        <f t="shared" ref="J191:K191" si="319">J192+J193+J194</f>
        <v>0</v>
      </c>
      <c r="K191" s="64">
        <f t="shared" si="319"/>
        <v>11373.199999999999</v>
      </c>
      <c r="L191" s="64">
        <f t="shared" ref="L191:S191" si="320">L192+L193+L194</f>
        <v>11373.199999999999</v>
      </c>
      <c r="M191" s="64">
        <f t="shared" si="320"/>
        <v>0</v>
      </c>
      <c r="N191" s="64">
        <f t="shared" si="320"/>
        <v>11373.199999999999</v>
      </c>
      <c r="O191" s="64">
        <f t="shared" ref="O191:P191" si="321">O192+O193+O194</f>
        <v>0</v>
      </c>
      <c r="P191" s="64">
        <f t="shared" si="321"/>
        <v>11373.199999999999</v>
      </c>
      <c r="Q191" s="64">
        <f t="shared" si="320"/>
        <v>11373.199999999999</v>
      </c>
      <c r="R191" s="64">
        <f t="shared" si="320"/>
        <v>0</v>
      </c>
      <c r="S191" s="64">
        <f t="shared" si="320"/>
        <v>11373.199999999999</v>
      </c>
      <c r="T191" s="64">
        <f t="shared" ref="T191:U191" si="322">T192+T193+T194</f>
        <v>0</v>
      </c>
      <c r="U191" s="64">
        <f t="shared" si="322"/>
        <v>11373.199999999999</v>
      </c>
    </row>
    <row r="192" spans="1:21" ht="31.5" hidden="1" outlineLevel="7" x14ac:dyDescent="0.2">
      <c r="A192" s="59" t="s">
        <v>354</v>
      </c>
      <c r="B192" s="59" t="s">
        <v>365</v>
      </c>
      <c r="C192" s="59" t="s">
        <v>68</v>
      </c>
      <c r="D192" s="59" t="s">
        <v>3</v>
      </c>
      <c r="E192" s="82" t="s">
        <v>4</v>
      </c>
      <c r="F192" s="3">
        <v>10391.799999999999</v>
      </c>
      <c r="G192" s="3"/>
      <c r="H192" s="3">
        <f t="shared" ref="H192:H194" si="323">SUM(F192:G192)</f>
        <v>10391.799999999999</v>
      </c>
      <c r="I192" s="3"/>
      <c r="J192" s="3"/>
      <c r="K192" s="3">
        <f t="shared" ref="K192:K194" si="324">SUM(H192:J192)</f>
        <v>10391.799999999999</v>
      </c>
      <c r="L192" s="69">
        <v>10391.799999999999</v>
      </c>
      <c r="M192" s="3"/>
      <c r="N192" s="3">
        <f t="shared" ref="N192:N194" si="325">SUM(L192:M192)</f>
        <v>10391.799999999999</v>
      </c>
      <c r="O192" s="3"/>
      <c r="P192" s="3">
        <f t="shared" ref="P192:P194" si="326">SUM(N192:O192)</f>
        <v>10391.799999999999</v>
      </c>
      <c r="Q192" s="69">
        <v>10391.799999999999</v>
      </c>
      <c r="R192" s="3"/>
      <c r="S192" s="3">
        <f t="shared" ref="S192:S194" si="327">SUM(Q192:R192)</f>
        <v>10391.799999999999</v>
      </c>
      <c r="T192" s="3"/>
      <c r="U192" s="3">
        <f t="shared" ref="U192:U194" si="328">SUM(S192:T192)</f>
        <v>10391.799999999999</v>
      </c>
    </row>
    <row r="193" spans="1:21" ht="15.75" hidden="1" outlineLevel="7" x14ac:dyDescent="0.2">
      <c r="A193" s="59" t="s">
        <v>354</v>
      </c>
      <c r="B193" s="59" t="s">
        <v>365</v>
      </c>
      <c r="C193" s="59" t="s">
        <v>68</v>
      </c>
      <c r="D193" s="59" t="s">
        <v>6</v>
      </c>
      <c r="E193" s="82" t="s">
        <v>7</v>
      </c>
      <c r="F193" s="3">
        <v>951.6</v>
      </c>
      <c r="G193" s="3"/>
      <c r="H193" s="3">
        <f t="shared" si="323"/>
        <v>951.6</v>
      </c>
      <c r="I193" s="3"/>
      <c r="J193" s="3"/>
      <c r="K193" s="3">
        <f t="shared" si="324"/>
        <v>951.6</v>
      </c>
      <c r="L193" s="69">
        <v>951.6</v>
      </c>
      <c r="M193" s="3"/>
      <c r="N193" s="3">
        <f t="shared" si="325"/>
        <v>951.6</v>
      </c>
      <c r="O193" s="3"/>
      <c r="P193" s="3">
        <f t="shared" si="326"/>
        <v>951.6</v>
      </c>
      <c r="Q193" s="69">
        <v>951.6</v>
      </c>
      <c r="R193" s="3"/>
      <c r="S193" s="3">
        <f t="shared" si="327"/>
        <v>951.6</v>
      </c>
      <c r="T193" s="3"/>
      <c r="U193" s="3">
        <f t="shared" si="328"/>
        <v>951.6</v>
      </c>
    </row>
    <row r="194" spans="1:21" ht="15.75" hidden="1" outlineLevel="7" x14ac:dyDescent="0.2">
      <c r="A194" s="59" t="s">
        <v>354</v>
      </c>
      <c r="B194" s="59" t="s">
        <v>365</v>
      </c>
      <c r="C194" s="59" t="s">
        <v>68</v>
      </c>
      <c r="D194" s="59" t="s">
        <v>14</v>
      </c>
      <c r="E194" s="82" t="s">
        <v>15</v>
      </c>
      <c r="F194" s="3">
        <v>29.8</v>
      </c>
      <c r="G194" s="3"/>
      <c r="H194" s="3">
        <f t="shared" si="323"/>
        <v>29.8</v>
      </c>
      <c r="I194" s="3"/>
      <c r="J194" s="3"/>
      <c r="K194" s="3">
        <f t="shared" si="324"/>
        <v>29.8</v>
      </c>
      <c r="L194" s="69">
        <v>29.8</v>
      </c>
      <c r="M194" s="3"/>
      <c r="N194" s="3">
        <f t="shared" si="325"/>
        <v>29.8</v>
      </c>
      <c r="O194" s="3"/>
      <c r="P194" s="3">
        <f t="shared" si="326"/>
        <v>29.8</v>
      </c>
      <c r="Q194" s="69">
        <v>29.8</v>
      </c>
      <c r="R194" s="3"/>
      <c r="S194" s="3">
        <f t="shared" si="327"/>
        <v>29.8</v>
      </c>
      <c r="T194" s="3"/>
      <c r="U194" s="3">
        <f t="shared" si="328"/>
        <v>29.8</v>
      </c>
    </row>
    <row r="195" spans="1:21" ht="15.75" outlineLevel="1" x14ac:dyDescent="0.2">
      <c r="A195" s="210" t="s">
        <v>354</v>
      </c>
      <c r="B195" s="210" t="s">
        <v>367</v>
      </c>
      <c r="C195" s="210"/>
      <c r="D195" s="210"/>
      <c r="E195" s="61" t="s">
        <v>368</v>
      </c>
      <c r="F195" s="64">
        <f t="shared" ref="F195:U196" si="329">F196</f>
        <v>3363.2000000000003</v>
      </c>
      <c r="G195" s="64">
        <f t="shared" si="329"/>
        <v>0</v>
      </c>
      <c r="H195" s="64">
        <f t="shared" si="329"/>
        <v>3363.2000000000003</v>
      </c>
      <c r="I195" s="64">
        <f t="shared" si="329"/>
        <v>0</v>
      </c>
      <c r="J195" s="64">
        <f t="shared" si="329"/>
        <v>5157</v>
      </c>
      <c r="K195" s="64">
        <f t="shared" si="329"/>
        <v>8520.2000000000007</v>
      </c>
      <c r="L195" s="64">
        <f t="shared" ref="L195:Q196" si="330">L196</f>
        <v>3363.2000000000003</v>
      </c>
      <c r="M195" s="64">
        <f t="shared" si="329"/>
        <v>0</v>
      </c>
      <c r="N195" s="64">
        <f t="shared" si="329"/>
        <v>3363.2000000000003</v>
      </c>
      <c r="O195" s="64">
        <f t="shared" si="329"/>
        <v>0</v>
      </c>
      <c r="P195" s="64">
        <f t="shared" si="329"/>
        <v>3363.2000000000003</v>
      </c>
      <c r="Q195" s="64">
        <f t="shared" si="330"/>
        <v>3363.2000000000003</v>
      </c>
      <c r="R195" s="64">
        <f t="shared" si="329"/>
        <v>0</v>
      </c>
      <c r="S195" s="64">
        <f t="shared" si="329"/>
        <v>3363.2000000000003</v>
      </c>
      <c r="T195" s="64">
        <f t="shared" si="329"/>
        <v>0</v>
      </c>
      <c r="U195" s="64">
        <f t="shared" si="329"/>
        <v>3363.2000000000003</v>
      </c>
    </row>
    <row r="196" spans="1:21" ht="31.5" outlineLevel="2" x14ac:dyDescent="0.2">
      <c r="A196" s="210" t="s">
        <v>354</v>
      </c>
      <c r="B196" s="210" t="s">
        <v>367</v>
      </c>
      <c r="C196" s="210" t="s">
        <v>31</v>
      </c>
      <c r="D196" s="210"/>
      <c r="E196" s="61" t="s">
        <v>645</v>
      </c>
      <c r="F196" s="64">
        <f t="shared" si="329"/>
        <v>3363.2000000000003</v>
      </c>
      <c r="G196" s="64">
        <f t="shared" si="329"/>
        <v>0</v>
      </c>
      <c r="H196" s="64">
        <f t="shared" si="329"/>
        <v>3363.2000000000003</v>
      </c>
      <c r="I196" s="64">
        <f t="shared" si="329"/>
        <v>0</v>
      </c>
      <c r="J196" s="64">
        <f t="shared" si="329"/>
        <v>5157</v>
      </c>
      <c r="K196" s="64">
        <f t="shared" si="329"/>
        <v>8520.2000000000007</v>
      </c>
      <c r="L196" s="64">
        <f t="shared" si="330"/>
        <v>3363.2000000000003</v>
      </c>
      <c r="M196" s="64">
        <f t="shared" si="329"/>
        <v>0</v>
      </c>
      <c r="N196" s="64">
        <f t="shared" si="329"/>
        <v>3363.2000000000003</v>
      </c>
      <c r="O196" s="64">
        <f t="shared" si="329"/>
        <v>0</v>
      </c>
      <c r="P196" s="64">
        <f t="shared" si="329"/>
        <v>3363.2000000000003</v>
      </c>
      <c r="Q196" s="64">
        <f t="shared" si="330"/>
        <v>3363.2000000000003</v>
      </c>
      <c r="R196" s="64">
        <f t="shared" si="329"/>
        <v>0</v>
      </c>
      <c r="S196" s="64">
        <f t="shared" si="329"/>
        <v>3363.2000000000003</v>
      </c>
      <c r="T196" s="64">
        <f t="shared" si="329"/>
        <v>0</v>
      </c>
      <c r="U196" s="64">
        <f t="shared" si="329"/>
        <v>3363.2000000000003</v>
      </c>
    </row>
    <row r="197" spans="1:21" ht="15.75" outlineLevel="3" collapsed="1" x14ac:dyDescent="0.2">
      <c r="A197" s="210" t="s">
        <v>354</v>
      </c>
      <c r="B197" s="210" t="s">
        <v>367</v>
      </c>
      <c r="C197" s="210" t="s">
        <v>32</v>
      </c>
      <c r="D197" s="210"/>
      <c r="E197" s="61" t="s">
        <v>646</v>
      </c>
      <c r="F197" s="64">
        <f t="shared" ref="F197:U197" si="331">F198+F207</f>
        <v>3363.2000000000003</v>
      </c>
      <c r="G197" s="64">
        <f t="shared" si="331"/>
        <v>0</v>
      </c>
      <c r="H197" s="64">
        <f t="shared" si="331"/>
        <v>3363.2000000000003</v>
      </c>
      <c r="I197" s="64">
        <f t="shared" si="331"/>
        <v>0</v>
      </c>
      <c r="J197" s="64">
        <f t="shared" si="331"/>
        <v>5157</v>
      </c>
      <c r="K197" s="64">
        <f t="shared" si="331"/>
        <v>8520.2000000000007</v>
      </c>
      <c r="L197" s="64">
        <f t="shared" si="331"/>
        <v>3363.2000000000003</v>
      </c>
      <c r="M197" s="64">
        <f t="shared" si="331"/>
        <v>0</v>
      </c>
      <c r="N197" s="64">
        <f t="shared" si="331"/>
        <v>3363.2000000000003</v>
      </c>
      <c r="O197" s="64">
        <f t="shared" si="331"/>
        <v>0</v>
      </c>
      <c r="P197" s="64">
        <f t="shared" si="331"/>
        <v>3363.2000000000003</v>
      </c>
      <c r="Q197" s="64">
        <f t="shared" si="331"/>
        <v>3363.2000000000003</v>
      </c>
      <c r="R197" s="64">
        <f t="shared" si="331"/>
        <v>0</v>
      </c>
      <c r="S197" s="64">
        <f t="shared" si="331"/>
        <v>3363.2000000000003</v>
      </c>
      <c r="T197" s="64">
        <f t="shared" si="331"/>
        <v>0</v>
      </c>
      <c r="U197" s="64">
        <f t="shared" si="331"/>
        <v>3363.2000000000003</v>
      </c>
    </row>
    <row r="198" spans="1:21" ht="15.75" hidden="1" outlineLevel="4" x14ac:dyDescent="0.2">
      <c r="A198" s="210" t="s">
        <v>354</v>
      </c>
      <c r="B198" s="210" t="s">
        <v>367</v>
      </c>
      <c r="C198" s="210" t="s">
        <v>78</v>
      </c>
      <c r="D198" s="122"/>
      <c r="E198" s="61" t="s">
        <v>79</v>
      </c>
      <c r="F198" s="64">
        <f t="shared" ref="F198:U198" si="332">F199+F203+F201+F205</f>
        <v>2524.2000000000003</v>
      </c>
      <c r="G198" s="64">
        <f t="shared" si="332"/>
        <v>0</v>
      </c>
      <c r="H198" s="64">
        <f t="shared" si="332"/>
        <v>2524.2000000000003</v>
      </c>
      <c r="I198" s="64">
        <f t="shared" si="332"/>
        <v>0</v>
      </c>
      <c r="J198" s="64">
        <f t="shared" si="332"/>
        <v>0</v>
      </c>
      <c r="K198" s="64">
        <f t="shared" si="332"/>
        <v>2524.2000000000003</v>
      </c>
      <c r="L198" s="64">
        <f t="shared" si="332"/>
        <v>2524.2000000000003</v>
      </c>
      <c r="M198" s="64">
        <f t="shared" si="332"/>
        <v>0</v>
      </c>
      <c r="N198" s="64">
        <f t="shared" si="332"/>
        <v>2524.2000000000003</v>
      </c>
      <c r="O198" s="64">
        <f t="shared" si="332"/>
        <v>0</v>
      </c>
      <c r="P198" s="64">
        <f t="shared" si="332"/>
        <v>2524.2000000000003</v>
      </c>
      <c r="Q198" s="64">
        <f t="shared" si="332"/>
        <v>2524.2000000000003</v>
      </c>
      <c r="R198" s="64">
        <f t="shared" si="332"/>
        <v>0</v>
      </c>
      <c r="S198" s="64">
        <f t="shared" si="332"/>
        <v>2524.2000000000003</v>
      </c>
      <c r="T198" s="64">
        <f t="shared" si="332"/>
        <v>0</v>
      </c>
      <c r="U198" s="64">
        <f t="shared" si="332"/>
        <v>2524.2000000000003</v>
      </c>
    </row>
    <row r="199" spans="1:21" ht="15.75" hidden="1" outlineLevel="5" x14ac:dyDescent="0.2">
      <c r="A199" s="210" t="s">
        <v>354</v>
      </c>
      <c r="B199" s="122" t="s">
        <v>367</v>
      </c>
      <c r="C199" s="122" t="s">
        <v>80</v>
      </c>
      <c r="D199" s="122"/>
      <c r="E199" s="61" t="s">
        <v>81</v>
      </c>
      <c r="F199" s="64">
        <f t="shared" ref="F199:U199" si="333">F200</f>
        <v>1356.4</v>
      </c>
      <c r="G199" s="64">
        <f t="shared" si="333"/>
        <v>0</v>
      </c>
      <c r="H199" s="64">
        <f t="shared" si="333"/>
        <v>1356.4</v>
      </c>
      <c r="I199" s="64">
        <f t="shared" si="333"/>
        <v>0</v>
      </c>
      <c r="J199" s="64">
        <f t="shared" si="333"/>
        <v>0</v>
      </c>
      <c r="K199" s="64">
        <f t="shared" si="333"/>
        <v>1356.4</v>
      </c>
      <c r="L199" s="64">
        <f t="shared" ref="L199:Q199" si="334">L200</f>
        <v>1356.4</v>
      </c>
      <c r="M199" s="64">
        <f t="shared" si="333"/>
        <v>0</v>
      </c>
      <c r="N199" s="64">
        <f t="shared" si="333"/>
        <v>1356.4</v>
      </c>
      <c r="O199" s="64">
        <f t="shared" si="333"/>
        <v>0</v>
      </c>
      <c r="P199" s="64">
        <f t="shared" si="333"/>
        <v>1356.4</v>
      </c>
      <c r="Q199" s="64">
        <f t="shared" si="334"/>
        <v>1356.4</v>
      </c>
      <c r="R199" s="64">
        <f t="shared" si="333"/>
        <v>0</v>
      </c>
      <c r="S199" s="64">
        <f t="shared" si="333"/>
        <v>1356.4</v>
      </c>
      <c r="T199" s="64">
        <f t="shared" si="333"/>
        <v>0</v>
      </c>
      <c r="U199" s="64">
        <f t="shared" si="333"/>
        <v>1356.4</v>
      </c>
    </row>
    <row r="200" spans="1:21" ht="15.75" hidden="1" outlineLevel="7" x14ac:dyDescent="0.2">
      <c r="A200" s="59" t="s">
        <v>354</v>
      </c>
      <c r="B200" s="59" t="s">
        <v>367</v>
      </c>
      <c r="C200" s="59" t="s">
        <v>80</v>
      </c>
      <c r="D200" s="59" t="s">
        <v>6</v>
      </c>
      <c r="E200" s="82" t="s">
        <v>7</v>
      </c>
      <c r="F200" s="3">
        <v>1356.4</v>
      </c>
      <c r="G200" s="3"/>
      <c r="H200" s="3">
        <f>SUM(F200:G200)</f>
        <v>1356.4</v>
      </c>
      <c r="I200" s="3"/>
      <c r="J200" s="3"/>
      <c r="K200" s="3">
        <f>SUM(H200:J200)</f>
        <v>1356.4</v>
      </c>
      <c r="L200" s="69">
        <v>1356.4</v>
      </c>
      <c r="M200" s="3"/>
      <c r="N200" s="3">
        <f>SUM(L200:M200)</f>
        <v>1356.4</v>
      </c>
      <c r="O200" s="3"/>
      <c r="P200" s="3">
        <f>SUM(N200:O200)</f>
        <v>1356.4</v>
      </c>
      <c r="Q200" s="69">
        <v>1356.4</v>
      </c>
      <c r="R200" s="3"/>
      <c r="S200" s="3">
        <f>SUM(Q200:R200)</f>
        <v>1356.4</v>
      </c>
      <c r="T200" s="3"/>
      <c r="U200" s="3">
        <f>SUM(S200:T200)</f>
        <v>1356.4</v>
      </c>
    </row>
    <row r="201" spans="1:21" ht="15.75" hidden="1" outlineLevel="7" x14ac:dyDescent="0.2">
      <c r="A201" s="210" t="s">
        <v>354</v>
      </c>
      <c r="B201" s="122" t="s">
        <v>367</v>
      </c>
      <c r="C201" s="210" t="s">
        <v>235</v>
      </c>
      <c r="D201" s="210"/>
      <c r="E201" s="61" t="s">
        <v>236</v>
      </c>
      <c r="F201" s="64">
        <f t="shared" ref="F201:U201" si="335">F202</f>
        <v>50</v>
      </c>
      <c r="G201" s="64">
        <f t="shared" si="335"/>
        <v>0</v>
      </c>
      <c r="H201" s="64">
        <f t="shared" si="335"/>
        <v>50</v>
      </c>
      <c r="I201" s="64">
        <f t="shared" si="335"/>
        <v>0</v>
      </c>
      <c r="J201" s="64">
        <f t="shared" si="335"/>
        <v>0</v>
      </c>
      <c r="K201" s="64">
        <f t="shared" si="335"/>
        <v>50</v>
      </c>
      <c r="L201" s="64">
        <f t="shared" ref="L201:Q201" si="336">L202</f>
        <v>50</v>
      </c>
      <c r="M201" s="64">
        <f t="shared" si="335"/>
        <v>0</v>
      </c>
      <c r="N201" s="64">
        <f t="shared" si="335"/>
        <v>50</v>
      </c>
      <c r="O201" s="64">
        <f t="shared" si="335"/>
        <v>0</v>
      </c>
      <c r="P201" s="64">
        <f t="shared" si="335"/>
        <v>50</v>
      </c>
      <c r="Q201" s="64">
        <f t="shared" si="336"/>
        <v>50</v>
      </c>
      <c r="R201" s="64">
        <f t="shared" si="335"/>
        <v>0</v>
      </c>
      <c r="S201" s="64">
        <f t="shared" si="335"/>
        <v>50</v>
      </c>
      <c r="T201" s="64">
        <f t="shared" si="335"/>
        <v>0</v>
      </c>
      <c r="U201" s="64">
        <f t="shared" si="335"/>
        <v>50</v>
      </c>
    </row>
    <row r="202" spans="1:21" ht="15.75" hidden="1" outlineLevel="7" x14ac:dyDescent="0.2">
      <c r="A202" s="59" t="s">
        <v>354</v>
      </c>
      <c r="B202" s="59" t="s">
        <v>367</v>
      </c>
      <c r="C202" s="59" t="s">
        <v>235</v>
      </c>
      <c r="D202" s="59" t="s">
        <v>6</v>
      </c>
      <c r="E202" s="82" t="s">
        <v>7</v>
      </c>
      <c r="F202" s="3">
        <v>50</v>
      </c>
      <c r="G202" s="3"/>
      <c r="H202" s="3">
        <f>SUM(F202:G202)</f>
        <v>50</v>
      </c>
      <c r="I202" s="3"/>
      <c r="J202" s="3"/>
      <c r="K202" s="3">
        <f>SUM(H202:J202)</f>
        <v>50</v>
      </c>
      <c r="L202" s="3">
        <v>50</v>
      </c>
      <c r="M202" s="3"/>
      <c r="N202" s="3">
        <f>SUM(L202:M202)</f>
        <v>50</v>
      </c>
      <c r="O202" s="3"/>
      <c r="P202" s="3">
        <f>SUM(N202:O202)</f>
        <v>50</v>
      </c>
      <c r="Q202" s="3">
        <v>50</v>
      </c>
      <c r="R202" s="3"/>
      <c r="S202" s="3">
        <f>SUM(Q202:R202)</f>
        <v>50</v>
      </c>
      <c r="T202" s="3"/>
      <c r="U202" s="3">
        <f>SUM(S202:T202)</f>
        <v>50</v>
      </c>
    </row>
    <row r="203" spans="1:21" ht="31.5" hidden="1" outlineLevel="5" x14ac:dyDescent="0.2">
      <c r="A203" s="210" t="s">
        <v>354</v>
      </c>
      <c r="B203" s="210" t="s">
        <v>367</v>
      </c>
      <c r="C203" s="210" t="s">
        <v>82</v>
      </c>
      <c r="D203" s="210"/>
      <c r="E203" s="61" t="s">
        <v>307</v>
      </c>
      <c r="F203" s="64">
        <f t="shared" ref="F203:U205" si="337">F204</f>
        <v>765</v>
      </c>
      <c r="G203" s="64">
        <f t="shared" si="337"/>
        <v>0</v>
      </c>
      <c r="H203" s="64">
        <f t="shared" si="337"/>
        <v>765</v>
      </c>
      <c r="I203" s="64">
        <f t="shared" si="337"/>
        <v>0</v>
      </c>
      <c r="J203" s="64">
        <f t="shared" si="337"/>
        <v>0</v>
      </c>
      <c r="K203" s="64">
        <f t="shared" si="337"/>
        <v>765</v>
      </c>
      <c r="L203" s="64">
        <f t="shared" ref="L203:Q205" si="338">L204</f>
        <v>765</v>
      </c>
      <c r="M203" s="64">
        <f t="shared" si="337"/>
        <v>0</v>
      </c>
      <c r="N203" s="64">
        <f t="shared" si="337"/>
        <v>765</v>
      </c>
      <c r="O203" s="64">
        <f t="shared" si="337"/>
        <v>0</v>
      </c>
      <c r="P203" s="64">
        <f t="shared" si="337"/>
        <v>765</v>
      </c>
      <c r="Q203" s="64">
        <f t="shared" si="338"/>
        <v>765</v>
      </c>
      <c r="R203" s="64">
        <f t="shared" si="337"/>
        <v>0</v>
      </c>
      <c r="S203" s="64">
        <f t="shared" si="337"/>
        <v>765</v>
      </c>
      <c r="T203" s="64">
        <f t="shared" si="337"/>
        <v>0</v>
      </c>
      <c r="U203" s="64">
        <f t="shared" si="337"/>
        <v>765</v>
      </c>
    </row>
    <row r="204" spans="1:21" ht="31.5" hidden="1" outlineLevel="7" x14ac:dyDescent="0.2">
      <c r="A204" s="59" t="s">
        <v>354</v>
      </c>
      <c r="B204" s="59" t="s">
        <v>367</v>
      </c>
      <c r="C204" s="59" t="s">
        <v>82</v>
      </c>
      <c r="D204" s="59" t="s">
        <v>3</v>
      </c>
      <c r="E204" s="82" t="s">
        <v>4</v>
      </c>
      <c r="F204" s="3">
        <v>765</v>
      </c>
      <c r="G204" s="3"/>
      <c r="H204" s="3">
        <f>SUM(F204:G204)</f>
        <v>765</v>
      </c>
      <c r="I204" s="3"/>
      <c r="J204" s="3"/>
      <c r="K204" s="3">
        <f>SUM(H204:J204)</f>
        <v>765</v>
      </c>
      <c r="L204" s="69">
        <v>765</v>
      </c>
      <c r="M204" s="3"/>
      <c r="N204" s="3">
        <f>SUM(L204:M204)</f>
        <v>765</v>
      </c>
      <c r="O204" s="3"/>
      <c r="P204" s="3">
        <f>SUM(N204:O204)</f>
        <v>765</v>
      </c>
      <c r="Q204" s="69">
        <v>765</v>
      </c>
      <c r="R204" s="3"/>
      <c r="S204" s="3">
        <f>SUM(Q204:R204)</f>
        <v>765</v>
      </c>
      <c r="T204" s="3"/>
      <c r="U204" s="3">
        <f>SUM(S204:T204)</f>
        <v>765</v>
      </c>
    </row>
    <row r="205" spans="1:21" ht="31.5" hidden="1" outlineLevel="5" x14ac:dyDescent="0.2">
      <c r="A205" s="210" t="s">
        <v>354</v>
      </c>
      <c r="B205" s="210" t="s">
        <v>367</v>
      </c>
      <c r="C205" s="210" t="s">
        <v>82</v>
      </c>
      <c r="D205" s="210"/>
      <c r="E205" s="61" t="s">
        <v>511</v>
      </c>
      <c r="F205" s="64">
        <f t="shared" si="337"/>
        <v>352.8</v>
      </c>
      <c r="G205" s="64">
        <f t="shared" si="337"/>
        <v>0</v>
      </c>
      <c r="H205" s="64">
        <f t="shared" si="337"/>
        <v>352.8</v>
      </c>
      <c r="I205" s="64">
        <f t="shared" si="337"/>
        <v>0</v>
      </c>
      <c r="J205" s="64">
        <f t="shared" si="337"/>
        <v>0</v>
      </c>
      <c r="K205" s="64">
        <f t="shared" si="337"/>
        <v>352.8</v>
      </c>
      <c r="L205" s="64">
        <f t="shared" si="338"/>
        <v>352.8</v>
      </c>
      <c r="M205" s="64">
        <f t="shared" si="337"/>
        <v>0</v>
      </c>
      <c r="N205" s="64">
        <f t="shared" si="337"/>
        <v>352.8</v>
      </c>
      <c r="O205" s="64">
        <f t="shared" si="337"/>
        <v>0</v>
      </c>
      <c r="P205" s="64">
        <f t="shared" si="337"/>
        <v>352.8</v>
      </c>
      <c r="Q205" s="64">
        <f t="shared" si="338"/>
        <v>352.8</v>
      </c>
      <c r="R205" s="64">
        <f t="shared" si="337"/>
        <v>0</v>
      </c>
      <c r="S205" s="64">
        <f t="shared" si="337"/>
        <v>352.8</v>
      </c>
      <c r="T205" s="64">
        <f t="shared" si="337"/>
        <v>0</v>
      </c>
      <c r="U205" s="64">
        <f t="shared" si="337"/>
        <v>352.8</v>
      </c>
    </row>
    <row r="206" spans="1:21" ht="31.5" hidden="1" outlineLevel="7" x14ac:dyDescent="0.2">
      <c r="A206" s="59" t="s">
        <v>354</v>
      </c>
      <c r="B206" s="59" t="s">
        <v>367</v>
      </c>
      <c r="C206" s="59" t="s">
        <v>82</v>
      </c>
      <c r="D206" s="59" t="s">
        <v>3</v>
      </c>
      <c r="E206" s="82" t="s">
        <v>4</v>
      </c>
      <c r="F206" s="3">
        <v>352.8</v>
      </c>
      <c r="G206" s="3"/>
      <c r="H206" s="3">
        <f>SUM(F206:G206)</f>
        <v>352.8</v>
      </c>
      <c r="I206" s="3"/>
      <c r="J206" s="3"/>
      <c r="K206" s="3">
        <f>SUM(H206:J206)</f>
        <v>352.8</v>
      </c>
      <c r="L206" s="69">
        <v>352.8</v>
      </c>
      <c r="M206" s="3"/>
      <c r="N206" s="3">
        <f>SUM(L206:M206)</f>
        <v>352.8</v>
      </c>
      <c r="O206" s="3"/>
      <c r="P206" s="3">
        <f>SUM(N206:O206)</f>
        <v>352.8</v>
      </c>
      <c r="Q206" s="69">
        <v>352.8</v>
      </c>
      <c r="R206" s="3"/>
      <c r="S206" s="3">
        <f>SUM(Q206:R206)</f>
        <v>352.8</v>
      </c>
      <c r="T206" s="3"/>
      <c r="U206" s="3">
        <f>SUM(S206:T206)</f>
        <v>352.8</v>
      </c>
    </row>
    <row r="207" spans="1:21" ht="15.75" outlineLevel="7" x14ac:dyDescent="0.2">
      <c r="A207" s="210" t="s">
        <v>354</v>
      </c>
      <c r="B207" s="210" t="s">
        <v>367</v>
      </c>
      <c r="C207" s="62" t="s">
        <v>448</v>
      </c>
      <c r="D207" s="62"/>
      <c r="E207" s="2" t="s">
        <v>447</v>
      </c>
      <c r="F207" s="64">
        <f t="shared" ref="F207:U208" si="339">F208</f>
        <v>839</v>
      </c>
      <c r="G207" s="64">
        <f t="shared" si="339"/>
        <v>0</v>
      </c>
      <c r="H207" s="64">
        <f t="shared" si="339"/>
        <v>839</v>
      </c>
      <c r="I207" s="64">
        <f t="shared" si="339"/>
        <v>0</v>
      </c>
      <c r="J207" s="64">
        <f t="shared" si="339"/>
        <v>5157</v>
      </c>
      <c r="K207" s="64">
        <f t="shared" si="339"/>
        <v>5996</v>
      </c>
      <c r="L207" s="64">
        <f t="shared" ref="L207:Q208" si="340">L208</f>
        <v>839</v>
      </c>
      <c r="M207" s="64">
        <f t="shared" si="339"/>
        <v>0</v>
      </c>
      <c r="N207" s="64">
        <f t="shared" si="339"/>
        <v>839</v>
      </c>
      <c r="O207" s="64">
        <f t="shared" si="339"/>
        <v>0</v>
      </c>
      <c r="P207" s="64">
        <f t="shared" si="339"/>
        <v>839</v>
      </c>
      <c r="Q207" s="64">
        <f t="shared" si="340"/>
        <v>839</v>
      </c>
      <c r="R207" s="64">
        <f t="shared" si="339"/>
        <v>0</v>
      </c>
      <c r="S207" s="64">
        <f t="shared" si="339"/>
        <v>839</v>
      </c>
      <c r="T207" s="64">
        <f t="shared" si="339"/>
        <v>0</v>
      </c>
      <c r="U207" s="64">
        <f t="shared" si="339"/>
        <v>839</v>
      </c>
    </row>
    <row r="208" spans="1:21" s="68" customFormat="1" ht="25.5" customHeight="1" outlineLevel="7" x14ac:dyDescent="0.2">
      <c r="A208" s="210" t="s">
        <v>354</v>
      </c>
      <c r="B208" s="210" t="s">
        <v>367</v>
      </c>
      <c r="C208" s="62" t="s">
        <v>444</v>
      </c>
      <c r="D208" s="62" t="s">
        <v>329</v>
      </c>
      <c r="E208" s="99" t="s">
        <v>648</v>
      </c>
      <c r="F208" s="64">
        <f t="shared" si="339"/>
        <v>839</v>
      </c>
      <c r="G208" s="64">
        <f t="shared" si="339"/>
        <v>0</v>
      </c>
      <c r="H208" s="64">
        <f t="shared" si="339"/>
        <v>839</v>
      </c>
      <c r="I208" s="64">
        <f t="shared" si="339"/>
        <v>0</v>
      </c>
      <c r="J208" s="64">
        <f t="shared" si="339"/>
        <v>5157</v>
      </c>
      <c r="K208" s="64">
        <f t="shared" si="339"/>
        <v>5996</v>
      </c>
      <c r="L208" s="64">
        <f t="shared" si="340"/>
        <v>839</v>
      </c>
      <c r="M208" s="64">
        <f t="shared" si="339"/>
        <v>0</v>
      </c>
      <c r="N208" s="64">
        <f t="shared" si="339"/>
        <v>839</v>
      </c>
      <c r="O208" s="64">
        <f t="shared" si="339"/>
        <v>0</v>
      </c>
      <c r="P208" s="64">
        <f t="shared" si="339"/>
        <v>839</v>
      </c>
      <c r="Q208" s="64">
        <f t="shared" si="340"/>
        <v>839</v>
      </c>
      <c r="R208" s="64">
        <f t="shared" si="339"/>
        <v>0</v>
      </c>
      <c r="S208" s="64">
        <f t="shared" si="339"/>
        <v>839</v>
      </c>
      <c r="T208" s="64">
        <f t="shared" si="339"/>
        <v>0</v>
      </c>
      <c r="U208" s="64">
        <f t="shared" si="339"/>
        <v>839</v>
      </c>
    </row>
    <row r="209" spans="1:21" ht="15.75" outlineLevel="7" x14ac:dyDescent="0.2">
      <c r="A209" s="59" t="s">
        <v>354</v>
      </c>
      <c r="B209" s="59" t="s">
        <v>367</v>
      </c>
      <c r="C209" s="63" t="s">
        <v>444</v>
      </c>
      <c r="D209" s="63" t="s">
        <v>41</v>
      </c>
      <c r="E209" s="78" t="s">
        <v>310</v>
      </c>
      <c r="F209" s="3">
        <v>839</v>
      </c>
      <c r="G209" s="3"/>
      <c r="H209" s="3">
        <f>SUM(F209:G209)</f>
        <v>839</v>
      </c>
      <c r="I209" s="3"/>
      <c r="J209" s="3">
        <v>5157</v>
      </c>
      <c r="K209" s="3">
        <f>SUM(H209:J209)</f>
        <v>5996</v>
      </c>
      <c r="L209" s="3">
        <v>839</v>
      </c>
      <c r="M209" s="3"/>
      <c r="N209" s="3">
        <f>SUM(L209:M209)</f>
        <v>839</v>
      </c>
      <c r="O209" s="3"/>
      <c r="P209" s="3">
        <f>SUM(N209:O209)</f>
        <v>839</v>
      </c>
      <c r="Q209" s="3">
        <v>839</v>
      </c>
      <c r="R209" s="3"/>
      <c r="S209" s="3">
        <f>SUM(Q209:R209)</f>
        <v>839</v>
      </c>
      <c r="T209" s="3"/>
      <c r="U209" s="3">
        <f>SUM(S209:T209)</f>
        <v>839</v>
      </c>
    </row>
    <row r="210" spans="1:21" ht="15.75" outlineLevel="7" x14ac:dyDescent="0.2">
      <c r="A210" s="210" t="s">
        <v>354</v>
      </c>
      <c r="B210" s="210" t="s">
        <v>369</v>
      </c>
      <c r="C210" s="59"/>
      <c r="D210" s="59"/>
      <c r="E210" s="60" t="s">
        <v>370</v>
      </c>
      <c r="F210" s="64">
        <f>F211+F251+F258+F285+F241+F236</f>
        <v>443796.89999999997</v>
      </c>
      <c r="G210" s="64">
        <f t="shared" ref="G210:I210" si="341">G211+G251+G258+G285+G241+G236</f>
        <v>31860.204839999999</v>
      </c>
      <c r="H210" s="64">
        <f t="shared" si="341"/>
        <v>475657.10483999999</v>
      </c>
      <c r="I210" s="64">
        <f t="shared" si="341"/>
        <v>2188.9458799999998</v>
      </c>
      <c r="J210" s="64">
        <f t="shared" ref="J210:K210" si="342">J211+J251+J258+J285+J241+J236</f>
        <v>16458.099999999999</v>
      </c>
      <c r="K210" s="64">
        <f t="shared" si="342"/>
        <v>494304.15071999998</v>
      </c>
      <c r="L210" s="64">
        <f>L211+L251+L258+L285+L241+L236</f>
        <v>314606.70000000007</v>
      </c>
      <c r="M210" s="64">
        <f t="shared" ref="M210:O210" si="343">M211+M251+M258+M285+M241+M236</f>
        <v>-2943.8390199999999</v>
      </c>
      <c r="N210" s="64">
        <f t="shared" ref="N210:P210" si="344">N211+N251+N258+N285+N241+N236</f>
        <v>311662.86098</v>
      </c>
      <c r="O210" s="64">
        <f t="shared" si="343"/>
        <v>0</v>
      </c>
      <c r="P210" s="64">
        <f t="shared" si="344"/>
        <v>311662.86098</v>
      </c>
      <c r="Q210" s="64">
        <f>Q211+Q251+Q258+Q285+Q241+Q236</f>
        <v>327230.10000000003</v>
      </c>
      <c r="R210" s="64">
        <f t="shared" ref="R210:T210" si="345">R211+R251+R258+R285+R241+R236</f>
        <v>0</v>
      </c>
      <c r="S210" s="64">
        <f t="shared" ref="S210:U210" si="346">S211+S251+S258+S285+S241+S236</f>
        <v>327230.10000000003</v>
      </c>
      <c r="T210" s="64">
        <f t="shared" si="345"/>
        <v>0</v>
      </c>
      <c r="U210" s="64">
        <f t="shared" si="346"/>
        <v>327230.10000000003</v>
      </c>
    </row>
    <row r="211" spans="1:21" ht="15.75" outlineLevel="1" collapsed="1" x14ac:dyDescent="0.2">
      <c r="A211" s="210" t="s">
        <v>354</v>
      </c>
      <c r="B211" s="210" t="s">
        <v>371</v>
      </c>
      <c r="C211" s="210"/>
      <c r="D211" s="210"/>
      <c r="E211" s="61" t="s">
        <v>372</v>
      </c>
      <c r="F211" s="64">
        <f>F212+F223</f>
        <v>49643.8</v>
      </c>
      <c r="G211" s="64">
        <f t="shared" ref="G211" si="347">G212+G223</f>
        <v>0</v>
      </c>
      <c r="H211" s="64">
        <f>H212+H223+H231</f>
        <v>49643.8</v>
      </c>
      <c r="I211" s="64">
        <f t="shared" ref="I211:U211" si="348">I212+I223+I231</f>
        <v>0</v>
      </c>
      <c r="J211" s="64">
        <f t="shared" si="348"/>
        <v>3458.1</v>
      </c>
      <c r="K211" s="64">
        <f t="shared" si="348"/>
        <v>53101.9</v>
      </c>
      <c r="L211" s="64">
        <f t="shared" si="348"/>
        <v>5853.6</v>
      </c>
      <c r="M211" s="64">
        <f t="shared" si="348"/>
        <v>0</v>
      </c>
      <c r="N211" s="64">
        <f t="shared" si="348"/>
        <v>5853.6</v>
      </c>
      <c r="O211" s="64">
        <f t="shared" si="348"/>
        <v>0</v>
      </c>
      <c r="P211" s="64">
        <f t="shared" si="348"/>
        <v>5853.6</v>
      </c>
      <c r="Q211" s="64">
        <f t="shared" si="348"/>
        <v>5853.6</v>
      </c>
      <c r="R211" s="64">
        <f t="shared" si="348"/>
        <v>0</v>
      </c>
      <c r="S211" s="64">
        <f t="shared" si="348"/>
        <v>5853.6</v>
      </c>
      <c r="T211" s="64">
        <f t="shared" si="348"/>
        <v>0</v>
      </c>
      <c r="U211" s="64">
        <f t="shared" si="348"/>
        <v>5853.6</v>
      </c>
    </row>
    <row r="212" spans="1:21" ht="31.5" hidden="1" outlineLevel="2" x14ac:dyDescent="0.2">
      <c r="A212" s="210" t="s">
        <v>354</v>
      </c>
      <c r="B212" s="210" t="s">
        <v>371</v>
      </c>
      <c r="C212" s="210" t="s">
        <v>31</v>
      </c>
      <c r="D212" s="210"/>
      <c r="E212" s="61" t="s">
        <v>645</v>
      </c>
      <c r="F212" s="64">
        <f t="shared" ref="F212:U213" si="349">F213</f>
        <v>47343.8</v>
      </c>
      <c r="G212" s="64">
        <f t="shared" si="349"/>
        <v>0</v>
      </c>
      <c r="H212" s="64">
        <f t="shared" si="349"/>
        <v>47343.8</v>
      </c>
      <c r="I212" s="64">
        <f t="shared" si="349"/>
        <v>0</v>
      </c>
      <c r="J212" s="64">
        <f t="shared" si="349"/>
        <v>0</v>
      </c>
      <c r="K212" s="64">
        <f t="shared" si="349"/>
        <v>47343.8</v>
      </c>
      <c r="L212" s="64">
        <f t="shared" ref="L212:Q213" si="350">L213</f>
        <v>2953.6</v>
      </c>
      <c r="M212" s="64">
        <f t="shared" si="349"/>
        <v>0</v>
      </c>
      <c r="N212" s="64">
        <f t="shared" si="349"/>
        <v>2953.6</v>
      </c>
      <c r="O212" s="64">
        <f t="shared" si="349"/>
        <v>0</v>
      </c>
      <c r="P212" s="64">
        <f t="shared" si="349"/>
        <v>2953.6</v>
      </c>
      <c r="Q212" s="64">
        <f t="shared" si="350"/>
        <v>2953.6</v>
      </c>
      <c r="R212" s="64">
        <f t="shared" si="349"/>
        <v>0</v>
      </c>
      <c r="S212" s="64">
        <f t="shared" si="349"/>
        <v>2953.6</v>
      </c>
      <c r="T212" s="64">
        <f t="shared" si="349"/>
        <v>0</v>
      </c>
      <c r="U212" s="64">
        <f t="shared" si="349"/>
        <v>2953.6</v>
      </c>
    </row>
    <row r="213" spans="1:21" ht="15.75" hidden="1" outlineLevel="3" x14ac:dyDescent="0.2">
      <c r="A213" s="210" t="s">
        <v>354</v>
      </c>
      <c r="B213" s="210" t="s">
        <v>371</v>
      </c>
      <c r="C213" s="210" t="s">
        <v>32</v>
      </c>
      <c r="D213" s="210"/>
      <c r="E213" s="61" t="s">
        <v>646</v>
      </c>
      <c r="F213" s="64">
        <f t="shared" si="349"/>
        <v>47343.8</v>
      </c>
      <c r="G213" s="64">
        <f t="shared" si="349"/>
        <v>0</v>
      </c>
      <c r="H213" s="64">
        <f t="shared" si="349"/>
        <v>47343.8</v>
      </c>
      <c r="I213" s="64">
        <f t="shared" si="349"/>
        <v>0</v>
      </c>
      <c r="J213" s="64">
        <f t="shared" si="349"/>
        <v>0</v>
      </c>
      <c r="K213" s="64">
        <f t="shared" si="349"/>
        <v>47343.8</v>
      </c>
      <c r="L213" s="64">
        <f t="shared" si="350"/>
        <v>2953.6</v>
      </c>
      <c r="M213" s="64">
        <f t="shared" si="349"/>
        <v>0</v>
      </c>
      <c r="N213" s="64">
        <f t="shared" si="349"/>
        <v>2953.6</v>
      </c>
      <c r="O213" s="64">
        <f t="shared" si="349"/>
        <v>0</v>
      </c>
      <c r="P213" s="64">
        <f t="shared" si="349"/>
        <v>2953.6</v>
      </c>
      <c r="Q213" s="64">
        <f t="shared" si="350"/>
        <v>2953.6</v>
      </c>
      <c r="R213" s="64">
        <f t="shared" si="349"/>
        <v>0</v>
      </c>
      <c r="S213" s="64">
        <f t="shared" si="349"/>
        <v>2953.6</v>
      </c>
      <c r="T213" s="64">
        <f t="shared" si="349"/>
        <v>0</v>
      </c>
      <c r="U213" s="64">
        <f t="shared" si="349"/>
        <v>2953.6</v>
      </c>
    </row>
    <row r="214" spans="1:21" ht="15.75" hidden="1" outlineLevel="4" x14ac:dyDescent="0.2">
      <c r="A214" s="210" t="s">
        <v>354</v>
      </c>
      <c r="B214" s="210" t="s">
        <v>371</v>
      </c>
      <c r="C214" s="210" t="s">
        <v>78</v>
      </c>
      <c r="D214" s="210"/>
      <c r="E214" s="61" t="s">
        <v>79</v>
      </c>
      <c r="F214" s="64">
        <f>F219+F215+F217+F221</f>
        <v>47343.8</v>
      </c>
      <c r="G214" s="64">
        <f t="shared" ref="G214:I214" si="351">G219+G215+G217+G221</f>
        <v>0</v>
      </c>
      <c r="H214" s="64">
        <f t="shared" si="351"/>
        <v>47343.8</v>
      </c>
      <c r="I214" s="64">
        <f t="shared" si="351"/>
        <v>0</v>
      </c>
      <c r="J214" s="64">
        <f t="shared" ref="J214:K214" si="352">J219+J215+J217+J221</f>
        <v>0</v>
      </c>
      <c r="K214" s="64">
        <f t="shared" si="352"/>
        <v>47343.8</v>
      </c>
      <c r="L214" s="64">
        <f t="shared" ref="L214:Q214" si="353">L219+L215+L217+L221</f>
        <v>2953.6</v>
      </c>
      <c r="M214" s="64">
        <f t="shared" ref="M214:O214" si="354">M219+M215+M217+M221</f>
        <v>0</v>
      </c>
      <c r="N214" s="64">
        <f t="shared" ref="N214:P214" si="355">N219+N215+N217+N221</f>
        <v>2953.6</v>
      </c>
      <c r="O214" s="64">
        <f t="shared" si="354"/>
        <v>0</v>
      </c>
      <c r="P214" s="64">
        <f t="shared" si="355"/>
        <v>2953.6</v>
      </c>
      <c r="Q214" s="64">
        <f t="shared" si="353"/>
        <v>2953.6</v>
      </c>
      <c r="R214" s="64">
        <f t="shared" ref="R214:T214" si="356">R219+R215+R217+R221</f>
        <v>0</v>
      </c>
      <c r="S214" s="64">
        <f t="shared" ref="S214:U214" si="357">S219+S215+S217+S221</f>
        <v>2953.6</v>
      </c>
      <c r="T214" s="64">
        <f t="shared" si="356"/>
        <v>0</v>
      </c>
      <c r="U214" s="64">
        <f t="shared" si="357"/>
        <v>2953.6</v>
      </c>
    </row>
    <row r="215" spans="1:21" ht="31.5" hidden="1" outlineLevel="4" x14ac:dyDescent="0.2">
      <c r="A215" s="210" t="s">
        <v>354</v>
      </c>
      <c r="B215" s="210" t="s">
        <v>371</v>
      </c>
      <c r="C215" s="210" t="s">
        <v>512</v>
      </c>
      <c r="D215" s="210"/>
      <c r="E215" s="61" t="s">
        <v>513</v>
      </c>
      <c r="F215" s="64">
        <f t="shared" ref="F215:U215" si="358">F216</f>
        <v>127.8</v>
      </c>
      <c r="G215" s="64">
        <f t="shared" si="358"/>
        <v>0</v>
      </c>
      <c r="H215" s="64">
        <f t="shared" si="358"/>
        <v>127.8</v>
      </c>
      <c r="I215" s="64">
        <f t="shared" si="358"/>
        <v>0</v>
      </c>
      <c r="J215" s="64">
        <f t="shared" si="358"/>
        <v>0</v>
      </c>
      <c r="K215" s="64">
        <f t="shared" si="358"/>
        <v>127.8</v>
      </c>
      <c r="L215" s="64">
        <f t="shared" si="358"/>
        <v>131.6</v>
      </c>
      <c r="M215" s="64">
        <f t="shared" si="358"/>
        <v>0</v>
      </c>
      <c r="N215" s="64">
        <f t="shared" si="358"/>
        <v>131.6</v>
      </c>
      <c r="O215" s="64">
        <f t="shared" si="358"/>
        <v>0</v>
      </c>
      <c r="P215" s="64">
        <f t="shared" si="358"/>
        <v>131.6</v>
      </c>
      <c r="Q215" s="64">
        <f t="shared" si="358"/>
        <v>131.6</v>
      </c>
      <c r="R215" s="64">
        <f t="shared" si="358"/>
        <v>0</v>
      </c>
      <c r="S215" s="64">
        <f t="shared" si="358"/>
        <v>131.6</v>
      </c>
      <c r="T215" s="64">
        <f t="shared" si="358"/>
        <v>0</v>
      </c>
      <c r="U215" s="64">
        <f t="shared" si="358"/>
        <v>131.6</v>
      </c>
    </row>
    <row r="216" spans="1:21" ht="15.75" hidden="1" outlineLevel="4" x14ac:dyDescent="0.2">
      <c r="A216" s="59" t="s">
        <v>354</v>
      </c>
      <c r="B216" s="59" t="s">
        <v>371</v>
      </c>
      <c r="C216" s="59" t="s">
        <v>512</v>
      </c>
      <c r="D216" s="59" t="s">
        <v>41</v>
      </c>
      <c r="E216" s="82" t="s">
        <v>42</v>
      </c>
      <c r="F216" s="3">
        <v>127.8</v>
      </c>
      <c r="G216" s="3"/>
      <c r="H216" s="3">
        <f>SUM(F216:G216)</f>
        <v>127.8</v>
      </c>
      <c r="I216" s="3"/>
      <c r="J216" s="3"/>
      <c r="K216" s="3">
        <f>SUM(H216:J216)</f>
        <v>127.8</v>
      </c>
      <c r="L216" s="69">
        <v>131.6</v>
      </c>
      <c r="M216" s="3"/>
      <c r="N216" s="3">
        <f>SUM(L216:M216)</f>
        <v>131.6</v>
      </c>
      <c r="O216" s="3"/>
      <c r="P216" s="3">
        <f>SUM(N216:O216)</f>
        <v>131.6</v>
      </c>
      <c r="Q216" s="69">
        <v>131.6</v>
      </c>
      <c r="R216" s="3"/>
      <c r="S216" s="3">
        <f>SUM(Q216:R216)</f>
        <v>131.6</v>
      </c>
      <c r="T216" s="3"/>
      <c r="U216" s="3">
        <f>SUM(S216:T216)</f>
        <v>131.6</v>
      </c>
    </row>
    <row r="217" spans="1:21" ht="15.75" hidden="1" outlineLevel="4" x14ac:dyDescent="0.2">
      <c r="A217" s="210" t="s">
        <v>354</v>
      </c>
      <c r="B217" s="210" t="s">
        <v>371</v>
      </c>
      <c r="C217" s="210" t="s">
        <v>514</v>
      </c>
      <c r="D217" s="210"/>
      <c r="E217" s="61" t="s">
        <v>515</v>
      </c>
      <c r="F217" s="64">
        <f t="shared" ref="F217:U217" si="359">F218</f>
        <v>2822</v>
      </c>
      <c r="G217" s="64">
        <f t="shared" si="359"/>
        <v>0</v>
      </c>
      <c r="H217" s="64">
        <f t="shared" si="359"/>
        <v>2822</v>
      </c>
      <c r="I217" s="64">
        <f t="shared" si="359"/>
        <v>0</v>
      </c>
      <c r="J217" s="64">
        <f t="shared" si="359"/>
        <v>0</v>
      </c>
      <c r="K217" s="64">
        <f t="shared" si="359"/>
        <v>2822</v>
      </c>
      <c r="L217" s="64">
        <f t="shared" si="359"/>
        <v>2822</v>
      </c>
      <c r="M217" s="64">
        <f t="shared" si="359"/>
        <v>0</v>
      </c>
      <c r="N217" s="64">
        <f t="shared" si="359"/>
        <v>2822</v>
      </c>
      <c r="O217" s="64">
        <f t="shared" si="359"/>
        <v>0</v>
      </c>
      <c r="P217" s="64">
        <f t="shared" si="359"/>
        <v>2822</v>
      </c>
      <c r="Q217" s="64">
        <f t="shared" si="359"/>
        <v>2822</v>
      </c>
      <c r="R217" s="64">
        <f t="shared" si="359"/>
        <v>0</v>
      </c>
      <c r="S217" s="64">
        <f t="shared" si="359"/>
        <v>2822</v>
      </c>
      <c r="T217" s="64">
        <f t="shared" si="359"/>
        <v>0</v>
      </c>
      <c r="U217" s="64">
        <f t="shared" si="359"/>
        <v>2822</v>
      </c>
    </row>
    <row r="218" spans="1:21" ht="15.75" hidden="1" outlineLevel="4" x14ac:dyDescent="0.2">
      <c r="A218" s="59" t="s">
        <v>354</v>
      </c>
      <c r="B218" s="59" t="s">
        <v>371</v>
      </c>
      <c r="C218" s="59" t="s">
        <v>514</v>
      </c>
      <c r="D218" s="59" t="s">
        <v>41</v>
      </c>
      <c r="E218" s="82" t="s">
        <v>42</v>
      </c>
      <c r="F218" s="3">
        <v>2822</v>
      </c>
      <c r="G218" s="3"/>
      <c r="H218" s="3">
        <f>SUM(F218:G218)</f>
        <v>2822</v>
      </c>
      <c r="I218" s="3"/>
      <c r="J218" s="3"/>
      <c r="K218" s="3">
        <f>SUM(H218:J218)</f>
        <v>2822</v>
      </c>
      <c r="L218" s="69">
        <v>2822</v>
      </c>
      <c r="M218" s="3"/>
      <c r="N218" s="3">
        <f>SUM(L218:M218)</f>
        <v>2822</v>
      </c>
      <c r="O218" s="3"/>
      <c r="P218" s="3">
        <f>SUM(N218:O218)</f>
        <v>2822</v>
      </c>
      <c r="Q218" s="69">
        <v>2822</v>
      </c>
      <c r="R218" s="3"/>
      <c r="S218" s="3">
        <f>SUM(Q218:R218)</f>
        <v>2822</v>
      </c>
      <c r="T218" s="3"/>
      <c r="U218" s="3">
        <f>SUM(S218:T218)</f>
        <v>2822</v>
      </c>
    </row>
    <row r="219" spans="1:21" ht="31.5" hidden="1" outlineLevel="5" x14ac:dyDescent="0.2">
      <c r="A219" s="210" t="s">
        <v>354</v>
      </c>
      <c r="B219" s="210" t="s">
        <v>371</v>
      </c>
      <c r="C219" s="210" t="s">
        <v>517</v>
      </c>
      <c r="D219" s="210"/>
      <c r="E219" s="61" t="s">
        <v>516</v>
      </c>
      <c r="F219" s="64">
        <f t="shared" ref="F219:T221" si="360">F220</f>
        <v>444</v>
      </c>
      <c r="G219" s="64">
        <f t="shared" si="360"/>
        <v>0</v>
      </c>
      <c r="H219" s="64">
        <f t="shared" si="360"/>
        <v>444</v>
      </c>
      <c r="I219" s="64">
        <f t="shared" si="360"/>
        <v>0</v>
      </c>
      <c r="J219" s="64">
        <f t="shared" si="360"/>
        <v>0</v>
      </c>
      <c r="K219" s="64">
        <f t="shared" si="360"/>
        <v>444</v>
      </c>
      <c r="L219" s="64"/>
      <c r="M219" s="64">
        <f t="shared" si="360"/>
        <v>0</v>
      </c>
      <c r="N219" s="64"/>
      <c r="O219" s="64">
        <f t="shared" si="360"/>
        <v>0</v>
      </c>
      <c r="P219" s="64"/>
      <c r="Q219" s="64"/>
      <c r="R219" s="64">
        <f t="shared" si="360"/>
        <v>0</v>
      </c>
      <c r="S219" s="64"/>
      <c r="T219" s="64">
        <f t="shared" si="360"/>
        <v>0</v>
      </c>
      <c r="U219" s="64"/>
    </row>
    <row r="220" spans="1:21" ht="15.75" hidden="1" outlineLevel="7" x14ac:dyDescent="0.2">
      <c r="A220" s="59" t="s">
        <v>354</v>
      </c>
      <c r="B220" s="59" t="s">
        <v>371</v>
      </c>
      <c r="C220" s="59" t="s">
        <v>517</v>
      </c>
      <c r="D220" s="59" t="s">
        <v>41</v>
      </c>
      <c r="E220" s="82" t="s">
        <v>42</v>
      </c>
      <c r="F220" s="3">
        <v>444</v>
      </c>
      <c r="G220" s="3"/>
      <c r="H220" s="3">
        <f>SUM(F220:G220)</f>
        <v>444</v>
      </c>
      <c r="I220" s="3"/>
      <c r="J220" s="3"/>
      <c r="K220" s="3">
        <f>SUM(H220:J220)</f>
        <v>444</v>
      </c>
      <c r="L220" s="69"/>
      <c r="M220" s="3"/>
      <c r="N220" s="3"/>
      <c r="O220" s="3"/>
      <c r="P220" s="3"/>
      <c r="Q220" s="69"/>
      <c r="R220" s="3"/>
      <c r="S220" s="3"/>
      <c r="T220" s="3"/>
      <c r="U220" s="3"/>
    </row>
    <row r="221" spans="1:21" ht="31.5" hidden="1" outlineLevel="5" x14ac:dyDescent="0.2">
      <c r="A221" s="210" t="s">
        <v>354</v>
      </c>
      <c r="B221" s="210" t="s">
        <v>371</v>
      </c>
      <c r="C221" s="210" t="s">
        <v>517</v>
      </c>
      <c r="D221" s="210"/>
      <c r="E221" s="61" t="s">
        <v>518</v>
      </c>
      <c r="F221" s="64">
        <f t="shared" si="360"/>
        <v>43950</v>
      </c>
      <c r="G221" s="64">
        <f t="shared" si="360"/>
        <v>0</v>
      </c>
      <c r="H221" s="64">
        <f t="shared" si="360"/>
        <v>43950</v>
      </c>
      <c r="I221" s="64">
        <f t="shared" si="360"/>
        <v>0</v>
      </c>
      <c r="J221" s="64">
        <f t="shared" si="360"/>
        <v>0</v>
      </c>
      <c r="K221" s="64">
        <f t="shared" si="360"/>
        <v>43950</v>
      </c>
      <c r="L221" s="64"/>
      <c r="M221" s="64">
        <f t="shared" si="360"/>
        <v>0</v>
      </c>
      <c r="N221" s="64"/>
      <c r="O221" s="64">
        <f t="shared" si="360"/>
        <v>0</v>
      </c>
      <c r="P221" s="64"/>
      <c r="Q221" s="64"/>
      <c r="R221" s="64">
        <f t="shared" si="360"/>
        <v>0</v>
      </c>
      <c r="S221" s="64"/>
      <c r="T221" s="64">
        <f t="shared" si="360"/>
        <v>0</v>
      </c>
      <c r="U221" s="64"/>
    </row>
    <row r="222" spans="1:21" ht="15.75" hidden="1" outlineLevel="7" x14ac:dyDescent="0.2">
      <c r="A222" s="59" t="s">
        <v>354</v>
      </c>
      <c r="B222" s="59" t="s">
        <v>371</v>
      </c>
      <c r="C222" s="59" t="s">
        <v>517</v>
      </c>
      <c r="D222" s="59" t="s">
        <v>41</v>
      </c>
      <c r="E222" s="82" t="s">
        <v>42</v>
      </c>
      <c r="F222" s="3">
        <v>43950</v>
      </c>
      <c r="G222" s="3"/>
      <c r="H222" s="3">
        <f>SUM(F222:G222)</f>
        <v>43950</v>
      </c>
      <c r="I222" s="3"/>
      <c r="J222" s="3"/>
      <c r="K222" s="3">
        <f>SUM(H222:J222)</f>
        <v>43950</v>
      </c>
      <c r="L222" s="69"/>
      <c r="M222" s="3"/>
      <c r="N222" s="3"/>
      <c r="O222" s="3"/>
      <c r="P222" s="3"/>
      <c r="Q222" s="69"/>
      <c r="R222" s="3"/>
      <c r="S222" s="3"/>
      <c r="T222" s="3"/>
      <c r="U222" s="3"/>
    </row>
    <row r="223" spans="1:21" ht="15.75" hidden="1" outlineLevel="2" x14ac:dyDescent="0.2">
      <c r="A223" s="210" t="s">
        <v>354</v>
      </c>
      <c r="B223" s="210" t="s">
        <v>371</v>
      </c>
      <c r="C223" s="210" t="s">
        <v>83</v>
      </c>
      <c r="D223" s="210"/>
      <c r="E223" s="61" t="s">
        <v>654</v>
      </c>
      <c r="F223" s="64">
        <f t="shared" ref="F223:U223" si="361">F224</f>
        <v>2300</v>
      </c>
      <c r="G223" s="64">
        <f t="shared" si="361"/>
        <v>0</v>
      </c>
      <c r="H223" s="64">
        <f t="shared" si="361"/>
        <v>2300</v>
      </c>
      <c r="I223" s="64">
        <f t="shared" si="361"/>
        <v>0</v>
      </c>
      <c r="J223" s="64">
        <f t="shared" si="361"/>
        <v>0</v>
      </c>
      <c r="K223" s="64">
        <f t="shared" si="361"/>
        <v>2300</v>
      </c>
      <c r="L223" s="64">
        <f t="shared" ref="L223:Q223" si="362">L224</f>
        <v>2900</v>
      </c>
      <c r="M223" s="64">
        <f t="shared" si="361"/>
        <v>0</v>
      </c>
      <c r="N223" s="64">
        <f t="shared" si="361"/>
        <v>2900</v>
      </c>
      <c r="O223" s="64">
        <f t="shared" si="361"/>
        <v>0</v>
      </c>
      <c r="P223" s="64">
        <f t="shared" si="361"/>
        <v>2900</v>
      </c>
      <c r="Q223" s="64">
        <f t="shared" si="362"/>
        <v>2900</v>
      </c>
      <c r="R223" s="64">
        <f t="shared" si="361"/>
        <v>0</v>
      </c>
      <c r="S223" s="64">
        <f t="shared" si="361"/>
        <v>2900</v>
      </c>
      <c r="T223" s="64">
        <f t="shared" si="361"/>
        <v>0</v>
      </c>
      <c r="U223" s="64">
        <f t="shared" si="361"/>
        <v>2900</v>
      </c>
    </row>
    <row r="224" spans="1:21" ht="15.75" hidden="1" outlineLevel="3" x14ac:dyDescent="0.2">
      <c r="A224" s="210" t="s">
        <v>354</v>
      </c>
      <c r="B224" s="210" t="s">
        <v>371</v>
      </c>
      <c r="C224" s="210" t="s">
        <v>84</v>
      </c>
      <c r="D224" s="210"/>
      <c r="E224" s="61" t="s">
        <v>695</v>
      </c>
      <c r="F224" s="64">
        <f t="shared" ref="F224:I224" si="363">F225+F228</f>
        <v>2300</v>
      </c>
      <c r="G224" s="64">
        <f t="shared" si="363"/>
        <v>0</v>
      </c>
      <c r="H224" s="64">
        <f t="shared" si="363"/>
        <v>2300</v>
      </c>
      <c r="I224" s="64">
        <f t="shared" si="363"/>
        <v>0</v>
      </c>
      <c r="J224" s="64">
        <f t="shared" ref="J224:K224" si="364">J225+J228</f>
        <v>0</v>
      </c>
      <c r="K224" s="64">
        <f t="shared" si="364"/>
        <v>2300</v>
      </c>
      <c r="L224" s="64">
        <f t="shared" ref="L224:S224" si="365">L225+L228</f>
        <v>2900</v>
      </c>
      <c r="M224" s="64">
        <f t="shared" si="365"/>
        <v>0</v>
      </c>
      <c r="N224" s="64">
        <f t="shared" si="365"/>
        <v>2900</v>
      </c>
      <c r="O224" s="64">
        <f t="shared" ref="O224:P224" si="366">O225+O228</f>
        <v>0</v>
      </c>
      <c r="P224" s="64">
        <f t="shared" si="366"/>
        <v>2900</v>
      </c>
      <c r="Q224" s="64">
        <f t="shared" si="365"/>
        <v>2900</v>
      </c>
      <c r="R224" s="64">
        <f t="shared" si="365"/>
        <v>0</v>
      </c>
      <c r="S224" s="64">
        <f t="shared" si="365"/>
        <v>2900</v>
      </c>
      <c r="T224" s="64">
        <f t="shared" ref="T224:U224" si="367">T225+T228</f>
        <v>0</v>
      </c>
      <c r="U224" s="64">
        <f t="shared" si="367"/>
        <v>2900</v>
      </c>
    </row>
    <row r="225" spans="1:21" ht="15.75" hidden="1" outlineLevel="4" x14ac:dyDescent="0.2">
      <c r="A225" s="210" t="s">
        <v>354</v>
      </c>
      <c r="B225" s="210" t="s">
        <v>371</v>
      </c>
      <c r="C225" s="210" t="s">
        <v>85</v>
      </c>
      <c r="D225" s="210"/>
      <c r="E225" s="61" t="s">
        <v>86</v>
      </c>
      <c r="F225" s="64">
        <f t="shared" ref="F225:U226" si="368">F226</f>
        <v>1300</v>
      </c>
      <c r="G225" s="64">
        <f t="shared" si="368"/>
        <v>0</v>
      </c>
      <c r="H225" s="64">
        <f t="shared" si="368"/>
        <v>1300</v>
      </c>
      <c r="I225" s="64">
        <f t="shared" si="368"/>
        <v>0</v>
      </c>
      <c r="J225" s="64">
        <f t="shared" si="368"/>
        <v>0</v>
      </c>
      <c r="K225" s="64">
        <f t="shared" si="368"/>
        <v>1300</v>
      </c>
      <c r="L225" s="64">
        <f t="shared" ref="L225:Q226" si="369">L226</f>
        <v>1900</v>
      </c>
      <c r="M225" s="64">
        <f t="shared" si="368"/>
        <v>0</v>
      </c>
      <c r="N225" s="64">
        <f t="shared" si="368"/>
        <v>1900</v>
      </c>
      <c r="O225" s="64">
        <f t="shared" si="368"/>
        <v>0</v>
      </c>
      <c r="P225" s="64">
        <f t="shared" si="368"/>
        <v>1900</v>
      </c>
      <c r="Q225" s="64">
        <f t="shared" si="369"/>
        <v>1900</v>
      </c>
      <c r="R225" s="64">
        <f t="shared" si="368"/>
        <v>0</v>
      </c>
      <c r="S225" s="64">
        <f t="shared" si="368"/>
        <v>1900</v>
      </c>
      <c r="T225" s="64">
        <f t="shared" si="368"/>
        <v>0</v>
      </c>
      <c r="U225" s="64">
        <f t="shared" si="368"/>
        <v>1900</v>
      </c>
    </row>
    <row r="226" spans="1:21" ht="15.75" hidden="1" outlineLevel="5" x14ac:dyDescent="0.2">
      <c r="A226" s="210" t="s">
        <v>354</v>
      </c>
      <c r="B226" s="210" t="s">
        <v>371</v>
      </c>
      <c r="C226" s="210" t="s">
        <v>87</v>
      </c>
      <c r="D226" s="210"/>
      <c r="E226" s="61" t="s">
        <v>88</v>
      </c>
      <c r="F226" s="64">
        <f t="shared" si="368"/>
        <v>1300</v>
      </c>
      <c r="G226" s="64">
        <f t="shared" si="368"/>
        <v>0</v>
      </c>
      <c r="H226" s="64">
        <f t="shared" si="368"/>
        <v>1300</v>
      </c>
      <c r="I226" s="64">
        <f t="shared" si="368"/>
        <v>0</v>
      </c>
      <c r="J226" s="64">
        <f t="shared" si="368"/>
        <v>0</v>
      </c>
      <c r="K226" s="64">
        <f t="shared" si="368"/>
        <v>1300</v>
      </c>
      <c r="L226" s="64">
        <f t="shared" si="369"/>
        <v>1900</v>
      </c>
      <c r="M226" s="64">
        <f t="shared" si="368"/>
        <v>0</v>
      </c>
      <c r="N226" s="64">
        <f t="shared" si="368"/>
        <v>1900</v>
      </c>
      <c r="O226" s="64">
        <f t="shared" si="368"/>
        <v>0</v>
      </c>
      <c r="P226" s="64">
        <f t="shared" si="368"/>
        <v>1900</v>
      </c>
      <c r="Q226" s="64">
        <f t="shared" si="369"/>
        <v>1900</v>
      </c>
      <c r="R226" s="64">
        <f t="shared" si="368"/>
        <v>0</v>
      </c>
      <c r="S226" s="64">
        <f t="shared" si="368"/>
        <v>1900</v>
      </c>
      <c r="T226" s="64">
        <f t="shared" si="368"/>
        <v>0</v>
      </c>
      <c r="U226" s="64">
        <f t="shared" si="368"/>
        <v>1900</v>
      </c>
    </row>
    <row r="227" spans="1:21" ht="15.75" hidden="1" outlineLevel="7" x14ac:dyDescent="0.2">
      <c r="A227" s="59" t="s">
        <v>354</v>
      </c>
      <c r="B227" s="59" t="s">
        <v>371</v>
      </c>
      <c r="C227" s="59" t="s">
        <v>87</v>
      </c>
      <c r="D227" s="59" t="s">
        <v>14</v>
      </c>
      <c r="E227" s="82" t="s">
        <v>15</v>
      </c>
      <c r="F227" s="3">
        <v>1300</v>
      </c>
      <c r="G227" s="3"/>
      <c r="H227" s="3">
        <f>SUM(F227:G227)</f>
        <v>1300</v>
      </c>
      <c r="I227" s="3"/>
      <c r="J227" s="3"/>
      <c r="K227" s="3">
        <f>SUM(H227:J227)</f>
        <v>1300</v>
      </c>
      <c r="L227" s="3">
        <v>1900</v>
      </c>
      <c r="M227" s="3"/>
      <c r="N227" s="3">
        <f>SUM(L227:M227)</f>
        <v>1900</v>
      </c>
      <c r="O227" s="3"/>
      <c r="P227" s="3">
        <f>SUM(N227:O227)</f>
        <v>1900</v>
      </c>
      <c r="Q227" s="3">
        <v>1900</v>
      </c>
      <c r="R227" s="3"/>
      <c r="S227" s="3">
        <f>SUM(Q227:R227)</f>
        <v>1900</v>
      </c>
      <c r="T227" s="3"/>
      <c r="U227" s="3">
        <f>SUM(S227:T227)</f>
        <v>1900</v>
      </c>
    </row>
    <row r="228" spans="1:21" ht="18.75" hidden="1" customHeight="1" outlineLevel="4" x14ac:dyDescent="0.2">
      <c r="A228" s="210" t="s">
        <v>354</v>
      </c>
      <c r="B228" s="210" t="s">
        <v>371</v>
      </c>
      <c r="C228" s="210" t="s">
        <v>89</v>
      </c>
      <c r="D228" s="210"/>
      <c r="E228" s="61" t="s">
        <v>90</v>
      </c>
      <c r="F228" s="64">
        <f t="shared" ref="F228:U229" si="370">F229</f>
        <v>1000</v>
      </c>
      <c r="G228" s="64">
        <f t="shared" si="370"/>
        <v>0</v>
      </c>
      <c r="H228" s="64">
        <f t="shared" si="370"/>
        <v>1000</v>
      </c>
      <c r="I228" s="64">
        <f t="shared" si="370"/>
        <v>0</v>
      </c>
      <c r="J228" s="64">
        <f t="shared" si="370"/>
        <v>0</v>
      </c>
      <c r="K228" s="64">
        <f t="shared" si="370"/>
        <v>1000</v>
      </c>
      <c r="L228" s="64">
        <f t="shared" ref="L228:Q229" si="371">L229</f>
        <v>1000</v>
      </c>
      <c r="M228" s="64">
        <f t="shared" si="370"/>
        <v>0</v>
      </c>
      <c r="N228" s="64">
        <f t="shared" si="370"/>
        <v>1000</v>
      </c>
      <c r="O228" s="64">
        <f t="shared" si="370"/>
        <v>0</v>
      </c>
      <c r="P228" s="64">
        <f t="shared" si="370"/>
        <v>1000</v>
      </c>
      <c r="Q228" s="64">
        <f t="shared" si="371"/>
        <v>1000</v>
      </c>
      <c r="R228" s="64">
        <f t="shared" si="370"/>
        <v>0</v>
      </c>
      <c r="S228" s="64">
        <f t="shared" si="370"/>
        <v>1000</v>
      </c>
      <c r="T228" s="64">
        <f t="shared" si="370"/>
        <v>0</v>
      </c>
      <c r="U228" s="64">
        <f t="shared" si="370"/>
        <v>1000</v>
      </c>
    </row>
    <row r="229" spans="1:21" ht="15.75" hidden="1" outlineLevel="5" x14ac:dyDescent="0.2">
      <c r="A229" s="210" t="s">
        <v>354</v>
      </c>
      <c r="B229" s="210" t="s">
        <v>371</v>
      </c>
      <c r="C229" s="210" t="s">
        <v>91</v>
      </c>
      <c r="D229" s="210"/>
      <c r="E229" s="61" t="s">
        <v>92</v>
      </c>
      <c r="F229" s="64">
        <f t="shared" si="370"/>
        <v>1000</v>
      </c>
      <c r="G229" s="64">
        <f t="shared" si="370"/>
        <v>0</v>
      </c>
      <c r="H229" s="64">
        <f t="shared" si="370"/>
        <v>1000</v>
      </c>
      <c r="I229" s="64">
        <f t="shared" si="370"/>
        <v>0</v>
      </c>
      <c r="J229" s="64">
        <f t="shared" si="370"/>
        <v>0</v>
      </c>
      <c r="K229" s="64">
        <f t="shared" si="370"/>
        <v>1000</v>
      </c>
      <c r="L229" s="64">
        <f t="shared" si="371"/>
        <v>1000</v>
      </c>
      <c r="M229" s="64">
        <f t="shared" si="370"/>
        <v>0</v>
      </c>
      <c r="N229" s="64">
        <f t="shared" si="370"/>
        <v>1000</v>
      </c>
      <c r="O229" s="64">
        <f t="shared" si="370"/>
        <v>0</v>
      </c>
      <c r="P229" s="64">
        <f t="shared" si="370"/>
        <v>1000</v>
      </c>
      <c r="Q229" s="64">
        <f t="shared" si="371"/>
        <v>1000</v>
      </c>
      <c r="R229" s="64">
        <f t="shared" si="370"/>
        <v>0</v>
      </c>
      <c r="S229" s="64">
        <f t="shared" si="370"/>
        <v>1000</v>
      </c>
      <c r="T229" s="64">
        <f t="shared" si="370"/>
        <v>0</v>
      </c>
      <c r="U229" s="64">
        <f t="shared" si="370"/>
        <v>1000</v>
      </c>
    </row>
    <row r="230" spans="1:21" ht="15.75" hidden="1" outlineLevel="7" x14ac:dyDescent="0.2">
      <c r="A230" s="59" t="s">
        <v>354</v>
      </c>
      <c r="B230" s="59" t="s">
        <v>371</v>
      </c>
      <c r="C230" s="59" t="s">
        <v>91</v>
      </c>
      <c r="D230" s="59" t="s">
        <v>14</v>
      </c>
      <c r="E230" s="82" t="s">
        <v>15</v>
      </c>
      <c r="F230" s="3">
        <v>1000</v>
      </c>
      <c r="G230" s="3"/>
      <c r="H230" s="3">
        <f>SUM(F230:G230)</f>
        <v>1000</v>
      </c>
      <c r="I230" s="3"/>
      <c r="J230" s="3"/>
      <c r="K230" s="3">
        <f>SUM(H230:J230)</f>
        <v>1000</v>
      </c>
      <c r="L230" s="3">
        <v>1000</v>
      </c>
      <c r="M230" s="3"/>
      <c r="N230" s="3">
        <f>SUM(L230:M230)</f>
        <v>1000</v>
      </c>
      <c r="O230" s="3"/>
      <c r="P230" s="3">
        <f>SUM(N230:O230)</f>
        <v>1000</v>
      </c>
      <c r="Q230" s="3">
        <v>1000</v>
      </c>
      <c r="R230" s="3"/>
      <c r="S230" s="3">
        <f>SUM(Q230:R230)</f>
        <v>1000</v>
      </c>
      <c r="T230" s="3"/>
      <c r="U230" s="3">
        <f>SUM(S230:T230)</f>
        <v>1000</v>
      </c>
    </row>
    <row r="231" spans="1:21" ht="31.5" outlineLevel="7" x14ac:dyDescent="0.2">
      <c r="A231" s="210" t="s">
        <v>354</v>
      </c>
      <c r="B231" s="210" t="s">
        <v>371</v>
      </c>
      <c r="C231" s="210" t="s">
        <v>93</v>
      </c>
      <c r="D231" s="210"/>
      <c r="E231" s="61" t="s">
        <v>656</v>
      </c>
      <c r="F231" s="3"/>
      <c r="G231" s="3"/>
      <c r="H231" s="64">
        <f>H232</f>
        <v>0</v>
      </c>
      <c r="I231" s="64">
        <f t="shared" ref="I231:U234" si="372">I232</f>
        <v>0</v>
      </c>
      <c r="J231" s="64">
        <f t="shared" si="372"/>
        <v>3458.1</v>
      </c>
      <c r="K231" s="64">
        <f t="shared" si="372"/>
        <v>3458.1</v>
      </c>
      <c r="L231" s="64">
        <f t="shared" si="372"/>
        <v>0</v>
      </c>
      <c r="M231" s="64">
        <f t="shared" si="372"/>
        <v>0</v>
      </c>
      <c r="N231" s="64">
        <f t="shared" si="372"/>
        <v>0</v>
      </c>
      <c r="O231" s="64">
        <f t="shared" si="372"/>
        <v>0</v>
      </c>
      <c r="P231" s="64">
        <f t="shared" si="372"/>
        <v>0</v>
      </c>
      <c r="Q231" s="64">
        <f t="shared" si="372"/>
        <v>0</v>
      </c>
      <c r="R231" s="64">
        <f t="shared" si="372"/>
        <v>0</v>
      </c>
      <c r="S231" s="64">
        <f t="shared" si="372"/>
        <v>0</v>
      </c>
      <c r="T231" s="64">
        <f t="shared" si="372"/>
        <v>0</v>
      </c>
      <c r="U231" s="64">
        <f t="shared" si="372"/>
        <v>0</v>
      </c>
    </row>
    <row r="232" spans="1:21" ht="15.75" outlineLevel="7" x14ac:dyDescent="0.2">
      <c r="A232" s="210" t="s">
        <v>354</v>
      </c>
      <c r="B232" s="210" t="s">
        <v>371</v>
      </c>
      <c r="C232" s="210" t="s">
        <v>94</v>
      </c>
      <c r="D232" s="210"/>
      <c r="E232" s="61" t="s">
        <v>657</v>
      </c>
      <c r="F232" s="3"/>
      <c r="G232" s="3"/>
      <c r="H232" s="64">
        <f>H233</f>
        <v>0</v>
      </c>
      <c r="I232" s="64">
        <f t="shared" si="372"/>
        <v>0</v>
      </c>
      <c r="J232" s="64">
        <f t="shared" si="372"/>
        <v>3458.1</v>
      </c>
      <c r="K232" s="64">
        <f t="shared" si="372"/>
        <v>3458.1</v>
      </c>
      <c r="L232" s="64">
        <f t="shared" si="372"/>
        <v>0</v>
      </c>
      <c r="M232" s="64">
        <f t="shared" si="372"/>
        <v>0</v>
      </c>
      <c r="N232" s="64">
        <f t="shared" si="372"/>
        <v>0</v>
      </c>
      <c r="O232" s="64">
        <f t="shared" si="372"/>
        <v>0</v>
      </c>
      <c r="P232" s="64">
        <f t="shared" si="372"/>
        <v>0</v>
      </c>
      <c r="Q232" s="64">
        <f t="shared" si="372"/>
        <v>0</v>
      </c>
      <c r="R232" s="64">
        <f t="shared" si="372"/>
        <v>0</v>
      </c>
      <c r="S232" s="64">
        <f t="shared" si="372"/>
        <v>0</v>
      </c>
      <c r="T232" s="64">
        <f t="shared" si="372"/>
        <v>0</v>
      </c>
      <c r="U232" s="64">
        <f t="shared" si="372"/>
        <v>0</v>
      </c>
    </row>
    <row r="233" spans="1:21" ht="15.75" outlineLevel="7" x14ac:dyDescent="0.2">
      <c r="A233" s="210" t="s">
        <v>354</v>
      </c>
      <c r="B233" s="210" t="s">
        <v>371</v>
      </c>
      <c r="C233" s="210" t="s">
        <v>95</v>
      </c>
      <c r="D233" s="210"/>
      <c r="E233" s="61" t="s">
        <v>96</v>
      </c>
      <c r="F233" s="3"/>
      <c r="G233" s="3"/>
      <c r="H233" s="64">
        <f>H234</f>
        <v>0</v>
      </c>
      <c r="I233" s="64">
        <f t="shared" si="372"/>
        <v>0</v>
      </c>
      <c r="J233" s="64">
        <f t="shared" si="372"/>
        <v>3458.1</v>
      </c>
      <c r="K233" s="64">
        <f t="shared" si="372"/>
        <v>3458.1</v>
      </c>
      <c r="L233" s="64">
        <f t="shared" si="372"/>
        <v>0</v>
      </c>
      <c r="M233" s="64">
        <f t="shared" si="372"/>
        <v>0</v>
      </c>
      <c r="N233" s="64">
        <f t="shared" si="372"/>
        <v>0</v>
      </c>
      <c r="O233" s="64">
        <f t="shared" si="372"/>
        <v>0</v>
      </c>
      <c r="P233" s="64">
        <f t="shared" si="372"/>
        <v>0</v>
      </c>
      <c r="Q233" s="64">
        <f t="shared" si="372"/>
        <v>0</v>
      </c>
      <c r="R233" s="64">
        <f t="shared" si="372"/>
        <v>0</v>
      </c>
      <c r="S233" s="64">
        <f t="shared" si="372"/>
        <v>0</v>
      </c>
      <c r="T233" s="64">
        <f t="shared" si="372"/>
        <v>0</v>
      </c>
      <c r="U233" s="64">
        <f t="shared" si="372"/>
        <v>0</v>
      </c>
    </row>
    <row r="234" spans="1:21" ht="15.75" outlineLevel="7" x14ac:dyDescent="0.2">
      <c r="A234" s="210" t="s">
        <v>354</v>
      </c>
      <c r="B234" s="210" t="s">
        <v>371</v>
      </c>
      <c r="C234" s="210" t="s">
        <v>134</v>
      </c>
      <c r="D234" s="210"/>
      <c r="E234" s="61" t="s">
        <v>135</v>
      </c>
      <c r="F234" s="3"/>
      <c r="G234" s="3"/>
      <c r="H234" s="64">
        <f>H235</f>
        <v>0</v>
      </c>
      <c r="I234" s="64">
        <f t="shared" si="372"/>
        <v>0</v>
      </c>
      <c r="J234" s="64">
        <f t="shared" si="372"/>
        <v>3458.1</v>
      </c>
      <c r="K234" s="64">
        <f t="shared" si="372"/>
        <v>3458.1</v>
      </c>
      <c r="L234" s="64">
        <f t="shared" si="372"/>
        <v>0</v>
      </c>
      <c r="M234" s="64">
        <f t="shared" si="372"/>
        <v>0</v>
      </c>
      <c r="N234" s="64">
        <f t="shared" si="372"/>
        <v>0</v>
      </c>
      <c r="O234" s="64">
        <f t="shared" si="372"/>
        <v>0</v>
      </c>
      <c r="P234" s="64">
        <f t="shared" si="372"/>
        <v>0</v>
      </c>
      <c r="Q234" s="64">
        <f t="shared" si="372"/>
        <v>0</v>
      </c>
      <c r="R234" s="64">
        <f t="shared" si="372"/>
        <v>0</v>
      </c>
      <c r="S234" s="64">
        <f t="shared" si="372"/>
        <v>0</v>
      </c>
      <c r="T234" s="64">
        <f t="shared" si="372"/>
        <v>0</v>
      </c>
      <c r="U234" s="64">
        <f t="shared" si="372"/>
        <v>0</v>
      </c>
    </row>
    <row r="235" spans="1:21" ht="15.75" outlineLevel="7" x14ac:dyDescent="0.2">
      <c r="A235" s="59" t="s">
        <v>354</v>
      </c>
      <c r="B235" s="59" t="s">
        <v>371</v>
      </c>
      <c r="C235" s="59" t="s">
        <v>134</v>
      </c>
      <c r="D235" s="59" t="s">
        <v>41</v>
      </c>
      <c r="E235" s="82" t="s">
        <v>42</v>
      </c>
      <c r="F235" s="3"/>
      <c r="G235" s="3"/>
      <c r="H235" s="3"/>
      <c r="I235" s="3"/>
      <c r="J235" s="3">
        <v>3458.1</v>
      </c>
      <c r="K235" s="3">
        <f>SUM(H235:J235)</f>
        <v>3458.1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ht="34.5" hidden="1" customHeight="1" outlineLevel="7" x14ac:dyDescent="0.2">
      <c r="A236" s="210" t="s">
        <v>354</v>
      </c>
      <c r="B236" s="210" t="s">
        <v>483</v>
      </c>
      <c r="C236" s="210" t="s">
        <v>93</v>
      </c>
      <c r="D236" s="210"/>
      <c r="E236" s="61" t="s">
        <v>656</v>
      </c>
      <c r="F236" s="123">
        <f t="shared" ref="F236:U236" si="373">F237</f>
        <v>1375</v>
      </c>
      <c r="G236" s="123">
        <f t="shared" si="373"/>
        <v>0</v>
      </c>
      <c r="H236" s="123">
        <f t="shared" si="373"/>
        <v>1375</v>
      </c>
      <c r="I236" s="123">
        <f t="shared" si="373"/>
        <v>0</v>
      </c>
      <c r="J236" s="123">
        <f t="shared" si="373"/>
        <v>0</v>
      </c>
      <c r="K236" s="123">
        <f t="shared" si="373"/>
        <v>1375</v>
      </c>
      <c r="L236" s="123">
        <f t="shared" ref="L236:Q239" si="374">L237</f>
        <v>1375</v>
      </c>
      <c r="M236" s="123">
        <f t="shared" si="373"/>
        <v>0</v>
      </c>
      <c r="N236" s="123">
        <f t="shared" si="373"/>
        <v>1375</v>
      </c>
      <c r="O236" s="123">
        <f t="shared" si="373"/>
        <v>0</v>
      </c>
      <c r="P236" s="123">
        <f t="shared" si="373"/>
        <v>1375</v>
      </c>
      <c r="Q236" s="123">
        <f t="shared" si="374"/>
        <v>1375</v>
      </c>
      <c r="R236" s="123">
        <f t="shared" si="373"/>
        <v>0</v>
      </c>
      <c r="S236" s="123">
        <f t="shared" si="373"/>
        <v>1375</v>
      </c>
      <c r="T236" s="123">
        <f t="shared" si="373"/>
        <v>0</v>
      </c>
      <c r="U236" s="123">
        <f t="shared" si="373"/>
        <v>1375</v>
      </c>
    </row>
    <row r="237" spans="1:21" ht="15.75" hidden="1" outlineLevel="7" x14ac:dyDescent="0.2">
      <c r="A237" s="210" t="s">
        <v>354</v>
      </c>
      <c r="B237" s="210" t="s">
        <v>483</v>
      </c>
      <c r="C237" s="210" t="s">
        <v>94</v>
      </c>
      <c r="D237" s="210"/>
      <c r="E237" s="61" t="s">
        <v>657</v>
      </c>
      <c r="F237" s="64">
        <f t="shared" ref="F237:U239" si="375">F238</f>
        <v>1375</v>
      </c>
      <c r="G237" s="64">
        <f t="shared" si="375"/>
        <v>0</v>
      </c>
      <c r="H237" s="64">
        <f t="shared" si="375"/>
        <v>1375</v>
      </c>
      <c r="I237" s="64">
        <f t="shared" si="375"/>
        <v>0</v>
      </c>
      <c r="J237" s="64">
        <f t="shared" si="375"/>
        <v>0</v>
      </c>
      <c r="K237" s="64">
        <f t="shared" si="375"/>
        <v>1375</v>
      </c>
      <c r="L237" s="64">
        <f t="shared" si="374"/>
        <v>1375</v>
      </c>
      <c r="M237" s="64">
        <f t="shared" si="375"/>
        <v>0</v>
      </c>
      <c r="N237" s="64">
        <f t="shared" si="375"/>
        <v>1375</v>
      </c>
      <c r="O237" s="64">
        <f t="shared" si="375"/>
        <v>0</v>
      </c>
      <c r="P237" s="64">
        <f t="shared" si="375"/>
        <v>1375</v>
      </c>
      <c r="Q237" s="64">
        <f t="shared" si="374"/>
        <v>1375</v>
      </c>
      <c r="R237" s="64">
        <f t="shared" si="375"/>
        <v>0</v>
      </c>
      <c r="S237" s="64">
        <f t="shared" si="375"/>
        <v>1375</v>
      </c>
      <c r="T237" s="64">
        <f t="shared" si="375"/>
        <v>0</v>
      </c>
      <c r="U237" s="64">
        <f t="shared" si="375"/>
        <v>1375</v>
      </c>
    </row>
    <row r="238" spans="1:21" ht="15.75" hidden="1" outlineLevel="7" x14ac:dyDescent="0.2">
      <c r="A238" s="210" t="s">
        <v>354</v>
      </c>
      <c r="B238" s="210" t="s">
        <v>483</v>
      </c>
      <c r="C238" s="210" t="s">
        <v>95</v>
      </c>
      <c r="D238" s="210"/>
      <c r="E238" s="61" t="s">
        <v>96</v>
      </c>
      <c r="F238" s="64">
        <f t="shared" si="375"/>
        <v>1375</v>
      </c>
      <c r="G238" s="64">
        <f t="shared" si="375"/>
        <v>0</v>
      </c>
      <c r="H238" s="64">
        <f t="shared" si="375"/>
        <v>1375</v>
      </c>
      <c r="I238" s="64">
        <f t="shared" si="375"/>
        <v>0</v>
      </c>
      <c r="J238" s="64">
        <f t="shared" si="375"/>
        <v>0</v>
      </c>
      <c r="K238" s="64">
        <f t="shared" si="375"/>
        <v>1375</v>
      </c>
      <c r="L238" s="64">
        <f t="shared" si="374"/>
        <v>1375</v>
      </c>
      <c r="M238" s="64">
        <f t="shared" si="375"/>
        <v>0</v>
      </c>
      <c r="N238" s="64">
        <f t="shared" si="375"/>
        <v>1375</v>
      </c>
      <c r="O238" s="64">
        <f t="shared" si="375"/>
        <v>0</v>
      </c>
      <c r="P238" s="64">
        <f t="shared" si="375"/>
        <v>1375</v>
      </c>
      <c r="Q238" s="64">
        <f t="shared" si="374"/>
        <v>1375</v>
      </c>
      <c r="R238" s="64">
        <f t="shared" si="375"/>
        <v>0</v>
      </c>
      <c r="S238" s="64">
        <f t="shared" si="375"/>
        <v>1375</v>
      </c>
      <c r="T238" s="64">
        <f t="shared" si="375"/>
        <v>0</v>
      </c>
      <c r="U238" s="64">
        <f t="shared" si="375"/>
        <v>1375</v>
      </c>
    </row>
    <row r="239" spans="1:21" ht="15.75" hidden="1" outlineLevel="7" x14ac:dyDescent="0.2">
      <c r="A239" s="210" t="s">
        <v>354</v>
      </c>
      <c r="B239" s="210" t="s">
        <v>483</v>
      </c>
      <c r="C239" s="210" t="s">
        <v>132</v>
      </c>
      <c r="D239" s="210"/>
      <c r="E239" s="61" t="s">
        <v>133</v>
      </c>
      <c r="F239" s="64">
        <f t="shared" si="375"/>
        <v>1375</v>
      </c>
      <c r="G239" s="64">
        <f t="shared" si="375"/>
        <v>0</v>
      </c>
      <c r="H239" s="64">
        <f t="shared" si="375"/>
        <v>1375</v>
      </c>
      <c r="I239" s="64">
        <f t="shared" si="375"/>
        <v>0</v>
      </c>
      <c r="J239" s="64">
        <f t="shared" si="375"/>
        <v>0</v>
      </c>
      <c r="K239" s="64">
        <f t="shared" si="375"/>
        <v>1375</v>
      </c>
      <c r="L239" s="64">
        <f t="shared" si="374"/>
        <v>1375</v>
      </c>
      <c r="M239" s="64">
        <f t="shared" si="375"/>
        <v>0</v>
      </c>
      <c r="N239" s="64">
        <f t="shared" si="375"/>
        <v>1375</v>
      </c>
      <c r="O239" s="64">
        <f t="shared" si="375"/>
        <v>0</v>
      </c>
      <c r="P239" s="64">
        <f t="shared" si="375"/>
        <v>1375</v>
      </c>
      <c r="Q239" s="64">
        <f t="shared" si="374"/>
        <v>1375</v>
      </c>
      <c r="R239" s="64">
        <f t="shared" si="375"/>
        <v>0</v>
      </c>
      <c r="S239" s="64">
        <f t="shared" si="375"/>
        <v>1375</v>
      </c>
      <c r="T239" s="64">
        <f t="shared" si="375"/>
        <v>0</v>
      </c>
      <c r="U239" s="64">
        <f t="shared" si="375"/>
        <v>1375</v>
      </c>
    </row>
    <row r="240" spans="1:21" ht="15.75" hidden="1" outlineLevel="7" x14ac:dyDescent="0.2">
      <c r="A240" s="59" t="s">
        <v>354</v>
      </c>
      <c r="B240" s="59" t="s">
        <v>483</v>
      </c>
      <c r="C240" s="59" t="s">
        <v>132</v>
      </c>
      <c r="D240" s="59" t="s">
        <v>41</v>
      </c>
      <c r="E240" s="82" t="s">
        <v>42</v>
      </c>
      <c r="F240" s="3">
        <v>1375</v>
      </c>
      <c r="G240" s="3"/>
      <c r="H240" s="3">
        <f>SUM(F240:G240)</f>
        <v>1375</v>
      </c>
      <c r="I240" s="3"/>
      <c r="J240" s="3"/>
      <c r="K240" s="3">
        <f>SUM(H240:J240)</f>
        <v>1375</v>
      </c>
      <c r="L240" s="69">
        <v>1375</v>
      </c>
      <c r="M240" s="3"/>
      <c r="N240" s="3">
        <f>SUM(L240:M240)</f>
        <v>1375</v>
      </c>
      <c r="O240" s="3"/>
      <c r="P240" s="3">
        <f>SUM(N240:O240)</f>
        <v>1375</v>
      </c>
      <c r="Q240" s="69">
        <v>1375</v>
      </c>
      <c r="R240" s="3"/>
      <c r="S240" s="3">
        <f>SUM(Q240:R240)</f>
        <v>1375</v>
      </c>
      <c r="T240" s="3"/>
      <c r="U240" s="3">
        <f>SUM(S240:T240)</f>
        <v>1375</v>
      </c>
    </row>
    <row r="241" spans="1:21" ht="15.75" hidden="1" outlineLevel="7" x14ac:dyDescent="0.2">
      <c r="A241" s="210" t="s">
        <v>354</v>
      </c>
      <c r="B241" s="210" t="s">
        <v>456</v>
      </c>
      <c r="C241" s="210"/>
      <c r="D241" s="210"/>
      <c r="E241" s="61" t="s">
        <v>457</v>
      </c>
      <c r="F241" s="64">
        <f t="shared" ref="F241:U241" si="376">F242</f>
        <v>1900</v>
      </c>
      <c r="G241" s="64">
        <f t="shared" si="376"/>
        <v>0</v>
      </c>
      <c r="H241" s="64">
        <f t="shared" si="376"/>
        <v>1900</v>
      </c>
      <c r="I241" s="64">
        <f t="shared" si="376"/>
        <v>0</v>
      </c>
      <c r="J241" s="64">
        <f t="shared" si="376"/>
        <v>0</v>
      </c>
      <c r="K241" s="64">
        <f t="shared" si="376"/>
        <v>1900</v>
      </c>
      <c r="L241" s="64">
        <f t="shared" ref="L241:Q241" si="377">L242</f>
        <v>1600</v>
      </c>
      <c r="M241" s="64">
        <f t="shared" si="376"/>
        <v>0</v>
      </c>
      <c r="N241" s="64">
        <f t="shared" si="376"/>
        <v>1600</v>
      </c>
      <c r="O241" s="64">
        <f t="shared" si="376"/>
        <v>0</v>
      </c>
      <c r="P241" s="64">
        <f t="shared" si="376"/>
        <v>1600</v>
      </c>
      <c r="Q241" s="64">
        <f t="shared" si="377"/>
        <v>1600</v>
      </c>
      <c r="R241" s="64">
        <f t="shared" si="376"/>
        <v>0</v>
      </c>
      <c r="S241" s="64">
        <f t="shared" si="376"/>
        <v>1600</v>
      </c>
      <c r="T241" s="64">
        <f t="shared" si="376"/>
        <v>0</v>
      </c>
      <c r="U241" s="64">
        <f t="shared" si="376"/>
        <v>1600</v>
      </c>
    </row>
    <row r="242" spans="1:21" ht="31.5" hidden="1" outlineLevel="7" x14ac:dyDescent="0.2">
      <c r="A242" s="210" t="s">
        <v>354</v>
      </c>
      <c r="B242" s="210" t="s">
        <v>456</v>
      </c>
      <c r="C242" s="210" t="s">
        <v>31</v>
      </c>
      <c r="D242" s="210"/>
      <c r="E242" s="61" t="s">
        <v>645</v>
      </c>
      <c r="F242" s="64">
        <f t="shared" ref="F242:I242" si="378">F243+F247</f>
        <v>1900</v>
      </c>
      <c r="G242" s="64">
        <f t="shared" si="378"/>
        <v>0</v>
      </c>
      <c r="H242" s="64">
        <f t="shared" si="378"/>
        <v>1900</v>
      </c>
      <c r="I242" s="64">
        <f t="shared" si="378"/>
        <v>0</v>
      </c>
      <c r="J242" s="64">
        <f t="shared" ref="J242:K242" si="379">J243+J247</f>
        <v>0</v>
      </c>
      <c r="K242" s="64">
        <f t="shared" si="379"/>
        <v>1900</v>
      </c>
      <c r="L242" s="64">
        <f t="shared" ref="L242:S242" si="380">L243+L247</f>
        <v>1600</v>
      </c>
      <c r="M242" s="64">
        <f t="shared" si="380"/>
        <v>0</v>
      </c>
      <c r="N242" s="64">
        <f t="shared" si="380"/>
        <v>1600</v>
      </c>
      <c r="O242" s="64">
        <f t="shared" ref="O242:P242" si="381">O243+O247</f>
        <v>0</v>
      </c>
      <c r="P242" s="64">
        <f t="shared" si="381"/>
        <v>1600</v>
      </c>
      <c r="Q242" s="64">
        <f t="shared" si="380"/>
        <v>1600</v>
      </c>
      <c r="R242" s="64">
        <f t="shared" si="380"/>
        <v>0</v>
      </c>
      <c r="S242" s="64">
        <f t="shared" si="380"/>
        <v>1600</v>
      </c>
      <c r="T242" s="64">
        <f t="shared" ref="T242:U242" si="382">T243+T247</f>
        <v>0</v>
      </c>
      <c r="U242" s="64">
        <f t="shared" si="382"/>
        <v>1600</v>
      </c>
    </row>
    <row r="243" spans="1:21" ht="15.75" hidden="1" outlineLevel="7" x14ac:dyDescent="0.2">
      <c r="A243" s="210" t="s">
        <v>354</v>
      </c>
      <c r="B243" s="210" t="s">
        <v>456</v>
      </c>
      <c r="C243" s="210" t="s">
        <v>61</v>
      </c>
      <c r="D243" s="210"/>
      <c r="E243" s="61" t="s">
        <v>650</v>
      </c>
      <c r="F243" s="64">
        <f t="shared" ref="F243:U245" si="383">F244</f>
        <v>1300</v>
      </c>
      <c r="G243" s="64">
        <f t="shared" si="383"/>
        <v>0</v>
      </c>
      <c r="H243" s="64">
        <f t="shared" si="383"/>
        <v>1300</v>
      </c>
      <c r="I243" s="64">
        <f t="shared" si="383"/>
        <v>0</v>
      </c>
      <c r="J243" s="64">
        <f t="shared" si="383"/>
        <v>0</v>
      </c>
      <c r="K243" s="64">
        <f t="shared" si="383"/>
        <v>1300</v>
      </c>
      <c r="L243" s="64">
        <f t="shared" ref="L243:Q245" si="384">L244</f>
        <v>1000</v>
      </c>
      <c r="M243" s="64">
        <f t="shared" si="383"/>
        <v>0</v>
      </c>
      <c r="N243" s="64">
        <f t="shared" si="383"/>
        <v>1000</v>
      </c>
      <c r="O243" s="64">
        <f t="shared" si="383"/>
        <v>0</v>
      </c>
      <c r="P243" s="64">
        <f t="shared" si="383"/>
        <v>1000</v>
      </c>
      <c r="Q243" s="64">
        <f t="shared" si="384"/>
        <v>1000</v>
      </c>
      <c r="R243" s="64">
        <f t="shared" si="383"/>
        <v>0</v>
      </c>
      <c r="S243" s="64">
        <f t="shared" si="383"/>
        <v>1000</v>
      </c>
      <c r="T243" s="64">
        <f t="shared" si="383"/>
        <v>0</v>
      </c>
      <c r="U243" s="64">
        <f t="shared" si="383"/>
        <v>1000</v>
      </c>
    </row>
    <row r="244" spans="1:21" ht="15.75" hidden="1" outlineLevel="7" x14ac:dyDescent="0.2">
      <c r="A244" s="210" t="s">
        <v>354</v>
      </c>
      <c r="B244" s="210" t="s">
        <v>456</v>
      </c>
      <c r="C244" s="210" t="s">
        <v>70</v>
      </c>
      <c r="D244" s="210"/>
      <c r="E244" s="61" t="s">
        <v>458</v>
      </c>
      <c r="F244" s="64">
        <f t="shared" si="383"/>
        <v>1300</v>
      </c>
      <c r="G244" s="64">
        <f t="shared" si="383"/>
        <v>0</v>
      </c>
      <c r="H244" s="64">
        <f t="shared" si="383"/>
        <v>1300</v>
      </c>
      <c r="I244" s="64">
        <f t="shared" si="383"/>
        <v>0</v>
      </c>
      <c r="J244" s="64">
        <f t="shared" si="383"/>
        <v>0</v>
      </c>
      <c r="K244" s="64">
        <f t="shared" si="383"/>
        <v>1300</v>
      </c>
      <c r="L244" s="64">
        <f t="shared" si="384"/>
        <v>1000</v>
      </c>
      <c r="M244" s="64">
        <f t="shared" si="383"/>
        <v>0</v>
      </c>
      <c r="N244" s="64">
        <f t="shared" si="383"/>
        <v>1000</v>
      </c>
      <c r="O244" s="64">
        <f t="shared" si="383"/>
        <v>0</v>
      </c>
      <c r="P244" s="64">
        <f t="shared" si="383"/>
        <v>1000</v>
      </c>
      <c r="Q244" s="64">
        <f t="shared" si="384"/>
        <v>1000</v>
      </c>
      <c r="R244" s="64">
        <f t="shared" si="383"/>
        <v>0</v>
      </c>
      <c r="S244" s="64">
        <f t="shared" si="383"/>
        <v>1000</v>
      </c>
      <c r="T244" s="64">
        <f t="shared" si="383"/>
        <v>0</v>
      </c>
      <c r="U244" s="64">
        <f t="shared" si="383"/>
        <v>1000</v>
      </c>
    </row>
    <row r="245" spans="1:21" ht="15.75" hidden="1" outlineLevel="7" x14ac:dyDescent="0.2">
      <c r="A245" s="210" t="s">
        <v>354</v>
      </c>
      <c r="B245" s="210" t="s">
        <v>456</v>
      </c>
      <c r="C245" s="210" t="s">
        <v>97</v>
      </c>
      <c r="D245" s="210"/>
      <c r="E245" s="61" t="s">
        <v>98</v>
      </c>
      <c r="F245" s="64">
        <f t="shared" si="383"/>
        <v>1300</v>
      </c>
      <c r="G245" s="64">
        <f t="shared" si="383"/>
        <v>0</v>
      </c>
      <c r="H245" s="64">
        <f t="shared" si="383"/>
        <v>1300</v>
      </c>
      <c r="I245" s="64">
        <f t="shared" si="383"/>
        <v>0</v>
      </c>
      <c r="J245" s="64">
        <f t="shared" si="383"/>
        <v>0</v>
      </c>
      <c r="K245" s="64">
        <f t="shared" si="383"/>
        <v>1300</v>
      </c>
      <c r="L245" s="64">
        <f t="shared" si="384"/>
        <v>1000</v>
      </c>
      <c r="M245" s="64">
        <f t="shared" si="383"/>
        <v>0</v>
      </c>
      <c r="N245" s="64">
        <f t="shared" si="383"/>
        <v>1000</v>
      </c>
      <c r="O245" s="64">
        <f t="shared" si="383"/>
        <v>0</v>
      </c>
      <c r="P245" s="64">
        <f t="shared" si="383"/>
        <v>1000</v>
      </c>
      <c r="Q245" s="64">
        <f t="shared" si="384"/>
        <v>1000</v>
      </c>
      <c r="R245" s="64">
        <f t="shared" si="383"/>
        <v>0</v>
      </c>
      <c r="S245" s="64">
        <f t="shared" si="383"/>
        <v>1000</v>
      </c>
      <c r="T245" s="64">
        <f t="shared" si="383"/>
        <v>0</v>
      </c>
      <c r="U245" s="64">
        <f t="shared" si="383"/>
        <v>1000</v>
      </c>
    </row>
    <row r="246" spans="1:21" ht="15.75" hidden="1" outlineLevel="7" x14ac:dyDescent="0.2">
      <c r="A246" s="59" t="s">
        <v>354</v>
      </c>
      <c r="B246" s="59" t="s">
        <v>456</v>
      </c>
      <c r="C246" s="59" t="s">
        <v>97</v>
      </c>
      <c r="D246" s="59" t="s">
        <v>6</v>
      </c>
      <c r="E246" s="82" t="s">
        <v>7</v>
      </c>
      <c r="F246" s="3">
        <v>1300</v>
      </c>
      <c r="G246" s="3"/>
      <c r="H246" s="3">
        <f>SUM(F246:G246)</f>
        <v>1300</v>
      </c>
      <c r="I246" s="3"/>
      <c r="J246" s="3"/>
      <c r="K246" s="3">
        <f>SUM(H246:J246)</f>
        <v>1300</v>
      </c>
      <c r="L246" s="69">
        <v>1000</v>
      </c>
      <c r="M246" s="3"/>
      <c r="N246" s="3">
        <f>SUM(L246:M246)</f>
        <v>1000</v>
      </c>
      <c r="O246" s="3"/>
      <c r="P246" s="3">
        <f>SUM(N246:O246)</f>
        <v>1000</v>
      </c>
      <c r="Q246" s="69">
        <v>1000</v>
      </c>
      <c r="R246" s="3"/>
      <c r="S246" s="3">
        <f>SUM(Q246:R246)</f>
        <v>1000</v>
      </c>
      <c r="T246" s="3"/>
      <c r="U246" s="3">
        <f>SUM(S246:T246)</f>
        <v>1000</v>
      </c>
    </row>
    <row r="247" spans="1:21" ht="15.75" hidden="1" outlineLevel="7" x14ac:dyDescent="0.2">
      <c r="A247" s="210" t="s">
        <v>354</v>
      </c>
      <c r="B247" s="210" t="s">
        <v>456</v>
      </c>
      <c r="C247" s="210" t="s">
        <v>99</v>
      </c>
      <c r="D247" s="210"/>
      <c r="E247" s="61" t="s">
        <v>651</v>
      </c>
      <c r="F247" s="64">
        <f t="shared" ref="F247:U249" si="385">F248</f>
        <v>600</v>
      </c>
      <c r="G247" s="64">
        <f t="shared" si="385"/>
        <v>0</v>
      </c>
      <c r="H247" s="64">
        <f t="shared" si="385"/>
        <v>600</v>
      </c>
      <c r="I247" s="64">
        <f t="shared" si="385"/>
        <v>0</v>
      </c>
      <c r="J247" s="64">
        <f t="shared" si="385"/>
        <v>0</v>
      </c>
      <c r="K247" s="64">
        <f t="shared" si="385"/>
        <v>600</v>
      </c>
      <c r="L247" s="64">
        <f t="shared" ref="L247:Q249" si="386">L248</f>
        <v>600</v>
      </c>
      <c r="M247" s="64">
        <f t="shared" si="385"/>
        <v>0</v>
      </c>
      <c r="N247" s="64">
        <f t="shared" si="385"/>
        <v>600</v>
      </c>
      <c r="O247" s="64">
        <f t="shared" si="385"/>
        <v>0</v>
      </c>
      <c r="P247" s="64">
        <f t="shared" si="385"/>
        <v>600</v>
      </c>
      <c r="Q247" s="64">
        <f t="shared" si="386"/>
        <v>600</v>
      </c>
      <c r="R247" s="64">
        <f t="shared" si="385"/>
        <v>0</v>
      </c>
      <c r="S247" s="64">
        <f t="shared" si="385"/>
        <v>600</v>
      </c>
      <c r="T247" s="64">
        <f t="shared" si="385"/>
        <v>0</v>
      </c>
      <c r="U247" s="64">
        <f t="shared" si="385"/>
        <v>600</v>
      </c>
    </row>
    <row r="248" spans="1:21" ht="15.75" hidden="1" outlineLevel="7" x14ac:dyDescent="0.2">
      <c r="A248" s="210" t="s">
        <v>354</v>
      </c>
      <c r="B248" s="210" t="s">
        <v>456</v>
      </c>
      <c r="C248" s="210" t="s">
        <v>100</v>
      </c>
      <c r="D248" s="210"/>
      <c r="E248" s="61" t="s">
        <v>101</v>
      </c>
      <c r="F248" s="64">
        <f t="shared" si="385"/>
        <v>600</v>
      </c>
      <c r="G248" s="64">
        <f t="shared" si="385"/>
        <v>0</v>
      </c>
      <c r="H248" s="64">
        <f t="shared" si="385"/>
        <v>600</v>
      </c>
      <c r="I248" s="64">
        <f t="shared" si="385"/>
        <v>0</v>
      </c>
      <c r="J248" s="64">
        <f t="shared" si="385"/>
        <v>0</v>
      </c>
      <c r="K248" s="64">
        <f t="shared" si="385"/>
        <v>600</v>
      </c>
      <c r="L248" s="64">
        <f t="shared" si="386"/>
        <v>600</v>
      </c>
      <c r="M248" s="64">
        <f t="shared" si="385"/>
        <v>0</v>
      </c>
      <c r="N248" s="64">
        <f t="shared" si="385"/>
        <v>600</v>
      </c>
      <c r="O248" s="64">
        <f t="shared" si="385"/>
        <v>0</v>
      </c>
      <c r="P248" s="64">
        <f t="shared" si="385"/>
        <v>600</v>
      </c>
      <c r="Q248" s="64">
        <f t="shared" si="386"/>
        <v>600</v>
      </c>
      <c r="R248" s="64">
        <f t="shared" si="385"/>
        <v>0</v>
      </c>
      <c r="S248" s="64">
        <f t="shared" si="385"/>
        <v>600</v>
      </c>
      <c r="T248" s="64">
        <f t="shared" si="385"/>
        <v>0</v>
      </c>
      <c r="U248" s="64">
        <f t="shared" si="385"/>
        <v>600</v>
      </c>
    </row>
    <row r="249" spans="1:21" ht="15.75" hidden="1" outlineLevel="7" x14ac:dyDescent="0.2">
      <c r="A249" s="210" t="s">
        <v>354</v>
      </c>
      <c r="B249" s="210" t="s">
        <v>456</v>
      </c>
      <c r="C249" s="210" t="s">
        <v>102</v>
      </c>
      <c r="D249" s="210"/>
      <c r="E249" s="61" t="s">
        <v>103</v>
      </c>
      <c r="F249" s="64">
        <f t="shared" si="385"/>
        <v>600</v>
      </c>
      <c r="G249" s="64">
        <f t="shared" si="385"/>
        <v>0</v>
      </c>
      <c r="H249" s="64">
        <f t="shared" si="385"/>
        <v>600</v>
      </c>
      <c r="I249" s="64">
        <f t="shared" si="385"/>
        <v>0</v>
      </c>
      <c r="J249" s="64">
        <f t="shared" si="385"/>
        <v>0</v>
      </c>
      <c r="K249" s="64">
        <f t="shared" si="385"/>
        <v>600</v>
      </c>
      <c r="L249" s="64">
        <f t="shared" si="386"/>
        <v>600</v>
      </c>
      <c r="M249" s="64">
        <f t="shared" si="385"/>
        <v>0</v>
      </c>
      <c r="N249" s="64">
        <f t="shared" si="385"/>
        <v>600</v>
      </c>
      <c r="O249" s="64">
        <f t="shared" si="385"/>
        <v>0</v>
      </c>
      <c r="P249" s="64">
        <f t="shared" si="385"/>
        <v>600</v>
      </c>
      <c r="Q249" s="64">
        <f t="shared" si="386"/>
        <v>600</v>
      </c>
      <c r="R249" s="64">
        <f t="shared" si="385"/>
        <v>0</v>
      </c>
      <c r="S249" s="64">
        <f t="shared" si="385"/>
        <v>600</v>
      </c>
      <c r="T249" s="64">
        <f t="shared" si="385"/>
        <v>0</v>
      </c>
      <c r="U249" s="64">
        <f t="shared" si="385"/>
        <v>600</v>
      </c>
    </row>
    <row r="250" spans="1:21" ht="15.75" hidden="1" outlineLevel="7" x14ac:dyDescent="0.2">
      <c r="A250" s="59" t="s">
        <v>354</v>
      </c>
      <c r="B250" s="59" t="s">
        <v>456</v>
      </c>
      <c r="C250" s="59" t="s">
        <v>102</v>
      </c>
      <c r="D250" s="59" t="s">
        <v>6</v>
      </c>
      <c r="E250" s="82" t="s">
        <v>7</v>
      </c>
      <c r="F250" s="3">
        <v>600</v>
      </c>
      <c r="G250" s="3"/>
      <c r="H250" s="3">
        <f>SUM(F250:G250)</f>
        <v>600</v>
      </c>
      <c r="I250" s="3"/>
      <c r="J250" s="3"/>
      <c r="K250" s="3">
        <f>SUM(H250:J250)</f>
        <v>600</v>
      </c>
      <c r="L250" s="69">
        <v>600</v>
      </c>
      <c r="M250" s="3"/>
      <c r="N250" s="3">
        <f>SUM(L250:M250)</f>
        <v>600</v>
      </c>
      <c r="O250" s="3"/>
      <c r="P250" s="3">
        <f>SUM(N250:O250)</f>
        <v>600</v>
      </c>
      <c r="Q250" s="69">
        <v>600</v>
      </c>
      <c r="R250" s="3"/>
      <c r="S250" s="3">
        <f>SUM(Q250:R250)</f>
        <v>600</v>
      </c>
      <c r="T250" s="3"/>
      <c r="U250" s="3">
        <f>SUM(S250:T250)</f>
        <v>600</v>
      </c>
    </row>
    <row r="251" spans="1:21" ht="15.75" outlineLevel="1" x14ac:dyDescent="0.2">
      <c r="A251" s="210" t="s">
        <v>354</v>
      </c>
      <c r="B251" s="210" t="s">
        <v>373</v>
      </c>
      <c r="C251" s="210"/>
      <c r="D251" s="210"/>
      <c r="E251" s="61" t="s">
        <v>374</v>
      </c>
      <c r="F251" s="64">
        <f t="shared" ref="F251:U254" si="387">F252</f>
        <v>6010</v>
      </c>
      <c r="G251" s="64">
        <f t="shared" si="387"/>
        <v>0</v>
      </c>
      <c r="H251" s="64">
        <f t="shared" si="387"/>
        <v>6010</v>
      </c>
      <c r="I251" s="64">
        <f t="shared" si="387"/>
        <v>3.5565600000000002</v>
      </c>
      <c r="J251" s="64">
        <f t="shared" si="387"/>
        <v>0</v>
      </c>
      <c r="K251" s="64">
        <f t="shared" si="387"/>
        <v>6013.55656</v>
      </c>
      <c r="L251" s="64">
        <f t="shared" ref="L251:Q254" si="388">L252</f>
        <v>5052.8</v>
      </c>
      <c r="M251" s="64">
        <f t="shared" si="387"/>
        <v>0</v>
      </c>
      <c r="N251" s="64">
        <f t="shared" si="387"/>
        <v>5052.8</v>
      </c>
      <c r="O251" s="64">
        <f t="shared" si="387"/>
        <v>0</v>
      </c>
      <c r="P251" s="64">
        <f t="shared" si="387"/>
        <v>5052.8</v>
      </c>
      <c r="Q251" s="64">
        <f t="shared" si="388"/>
        <v>5052.8</v>
      </c>
      <c r="R251" s="64">
        <f t="shared" si="387"/>
        <v>0</v>
      </c>
      <c r="S251" s="64">
        <f t="shared" si="387"/>
        <v>5052.8</v>
      </c>
      <c r="T251" s="64">
        <f t="shared" si="387"/>
        <v>0</v>
      </c>
      <c r="U251" s="64">
        <f t="shared" si="387"/>
        <v>5052.8</v>
      </c>
    </row>
    <row r="252" spans="1:21" ht="32.25" customHeight="1" outlineLevel="2" x14ac:dyDescent="0.2">
      <c r="A252" s="210" t="s">
        <v>354</v>
      </c>
      <c r="B252" s="210" t="s">
        <v>373</v>
      </c>
      <c r="C252" s="210" t="s">
        <v>93</v>
      </c>
      <c r="D252" s="210"/>
      <c r="E252" s="61" t="s">
        <v>656</v>
      </c>
      <c r="F252" s="64">
        <f t="shared" si="387"/>
        <v>6010</v>
      </c>
      <c r="G252" s="64">
        <f t="shared" si="387"/>
        <v>0</v>
      </c>
      <c r="H252" s="64">
        <f t="shared" si="387"/>
        <v>6010</v>
      </c>
      <c r="I252" s="64">
        <f t="shared" si="387"/>
        <v>3.5565600000000002</v>
      </c>
      <c r="J252" s="64">
        <f t="shared" si="387"/>
        <v>0</v>
      </c>
      <c r="K252" s="64">
        <f t="shared" si="387"/>
        <v>6013.55656</v>
      </c>
      <c r="L252" s="64">
        <f t="shared" si="388"/>
        <v>5052.8</v>
      </c>
      <c r="M252" s="64">
        <f t="shared" si="387"/>
        <v>0</v>
      </c>
      <c r="N252" s="64">
        <f t="shared" si="387"/>
        <v>5052.8</v>
      </c>
      <c r="O252" s="64">
        <f t="shared" si="387"/>
        <v>0</v>
      </c>
      <c r="P252" s="64">
        <f t="shared" si="387"/>
        <v>5052.8</v>
      </c>
      <c r="Q252" s="64">
        <f t="shared" si="388"/>
        <v>5052.8</v>
      </c>
      <c r="R252" s="64">
        <f t="shared" si="387"/>
        <v>0</v>
      </c>
      <c r="S252" s="64">
        <f t="shared" si="387"/>
        <v>5052.8</v>
      </c>
      <c r="T252" s="64">
        <f t="shared" si="387"/>
        <v>0</v>
      </c>
      <c r="U252" s="64">
        <f t="shared" si="387"/>
        <v>5052.8</v>
      </c>
    </row>
    <row r="253" spans="1:21" ht="31.5" outlineLevel="3" x14ac:dyDescent="0.2">
      <c r="A253" s="210" t="s">
        <v>354</v>
      </c>
      <c r="B253" s="210" t="s">
        <v>373</v>
      </c>
      <c r="C253" s="210" t="s">
        <v>104</v>
      </c>
      <c r="D253" s="210"/>
      <c r="E253" s="61" t="s">
        <v>667</v>
      </c>
      <c r="F253" s="64">
        <f t="shared" si="387"/>
        <v>6010</v>
      </c>
      <c r="G253" s="64">
        <f t="shared" si="387"/>
        <v>0</v>
      </c>
      <c r="H253" s="64">
        <f t="shared" si="387"/>
        <v>6010</v>
      </c>
      <c r="I253" s="64">
        <f t="shared" si="387"/>
        <v>3.5565600000000002</v>
      </c>
      <c r="J253" s="64">
        <f t="shared" si="387"/>
        <v>0</v>
      </c>
      <c r="K253" s="64">
        <f t="shared" si="387"/>
        <v>6013.55656</v>
      </c>
      <c r="L253" s="64">
        <f t="shared" si="388"/>
        <v>5052.8</v>
      </c>
      <c r="M253" s="64">
        <f t="shared" si="387"/>
        <v>0</v>
      </c>
      <c r="N253" s="64">
        <f t="shared" si="387"/>
        <v>5052.8</v>
      </c>
      <c r="O253" s="64">
        <f t="shared" si="387"/>
        <v>0</v>
      </c>
      <c r="P253" s="64">
        <f t="shared" si="387"/>
        <v>5052.8</v>
      </c>
      <c r="Q253" s="64">
        <f t="shared" si="388"/>
        <v>5052.8</v>
      </c>
      <c r="R253" s="64">
        <f t="shared" si="387"/>
        <v>0</v>
      </c>
      <c r="S253" s="64">
        <f t="shared" si="387"/>
        <v>5052.8</v>
      </c>
      <c r="T253" s="64">
        <f t="shared" si="387"/>
        <v>0</v>
      </c>
      <c r="U253" s="64">
        <f t="shared" si="387"/>
        <v>5052.8</v>
      </c>
    </row>
    <row r="254" spans="1:21" ht="31.5" outlineLevel="4" x14ac:dyDescent="0.2">
      <c r="A254" s="210" t="s">
        <v>354</v>
      </c>
      <c r="B254" s="210" t="s">
        <v>373</v>
      </c>
      <c r="C254" s="210" t="s">
        <v>105</v>
      </c>
      <c r="D254" s="210"/>
      <c r="E254" s="61" t="s">
        <v>55</v>
      </c>
      <c r="F254" s="64">
        <f t="shared" si="387"/>
        <v>6010</v>
      </c>
      <c r="G254" s="64">
        <f t="shared" si="387"/>
        <v>0</v>
      </c>
      <c r="H254" s="64">
        <f t="shared" si="387"/>
        <v>6010</v>
      </c>
      <c r="I254" s="64">
        <f t="shared" si="387"/>
        <v>3.5565600000000002</v>
      </c>
      <c r="J254" s="64">
        <f t="shared" si="387"/>
        <v>0</v>
      </c>
      <c r="K254" s="64">
        <f t="shared" si="387"/>
        <v>6013.55656</v>
      </c>
      <c r="L254" s="64">
        <f t="shared" si="388"/>
        <v>5052.8</v>
      </c>
      <c r="M254" s="64">
        <f t="shared" si="387"/>
        <v>0</v>
      </c>
      <c r="N254" s="64">
        <f t="shared" si="387"/>
        <v>5052.8</v>
      </c>
      <c r="O254" s="64">
        <f t="shared" si="387"/>
        <v>0</v>
      </c>
      <c r="P254" s="64">
        <f t="shared" si="387"/>
        <v>5052.8</v>
      </c>
      <c r="Q254" s="64">
        <f t="shared" si="388"/>
        <v>5052.8</v>
      </c>
      <c r="R254" s="64">
        <f t="shared" si="387"/>
        <v>0</v>
      </c>
      <c r="S254" s="64">
        <f t="shared" si="387"/>
        <v>5052.8</v>
      </c>
      <c r="T254" s="64">
        <f t="shared" si="387"/>
        <v>0</v>
      </c>
      <c r="U254" s="64">
        <f t="shared" si="387"/>
        <v>5052.8</v>
      </c>
    </row>
    <row r="255" spans="1:21" ht="33.75" customHeight="1" outlineLevel="5" x14ac:dyDescent="0.2">
      <c r="A255" s="210" t="s">
        <v>354</v>
      </c>
      <c r="B255" s="210" t="s">
        <v>373</v>
      </c>
      <c r="C255" s="210" t="s">
        <v>106</v>
      </c>
      <c r="D255" s="210"/>
      <c r="E255" s="61" t="s">
        <v>668</v>
      </c>
      <c r="F255" s="64">
        <f t="shared" ref="F255:I255" si="389">F256+F257</f>
        <v>6010</v>
      </c>
      <c r="G255" s="64">
        <f t="shared" si="389"/>
        <v>0</v>
      </c>
      <c r="H255" s="64">
        <f t="shared" si="389"/>
        <v>6010</v>
      </c>
      <c r="I255" s="64">
        <f t="shared" si="389"/>
        <v>3.5565600000000002</v>
      </c>
      <c r="J255" s="64">
        <f t="shared" ref="J255:K255" si="390">J256+J257</f>
        <v>0</v>
      </c>
      <c r="K255" s="64">
        <f t="shared" si="390"/>
        <v>6013.55656</v>
      </c>
      <c r="L255" s="64">
        <f t="shared" ref="L255:S255" si="391">L256+L257</f>
        <v>5052.8</v>
      </c>
      <c r="M255" s="64">
        <f t="shared" si="391"/>
        <v>0</v>
      </c>
      <c r="N255" s="64">
        <f t="shared" si="391"/>
        <v>5052.8</v>
      </c>
      <c r="O255" s="64">
        <f t="shared" ref="O255:P255" si="392">O256+O257</f>
        <v>0</v>
      </c>
      <c r="P255" s="64">
        <f t="shared" si="392"/>
        <v>5052.8</v>
      </c>
      <c r="Q255" s="64">
        <f t="shared" si="391"/>
        <v>5052.8</v>
      </c>
      <c r="R255" s="64">
        <f t="shared" si="391"/>
        <v>0</v>
      </c>
      <c r="S255" s="64">
        <f t="shared" si="391"/>
        <v>5052.8</v>
      </c>
      <c r="T255" s="64">
        <f t="shared" ref="T255:U255" si="393">T256+T257</f>
        <v>0</v>
      </c>
      <c r="U255" s="64">
        <f t="shared" si="393"/>
        <v>5052.8</v>
      </c>
    </row>
    <row r="256" spans="1:21" ht="15.75" outlineLevel="7" x14ac:dyDescent="0.2">
      <c r="A256" s="59" t="s">
        <v>354</v>
      </c>
      <c r="B256" s="59" t="s">
        <v>373</v>
      </c>
      <c r="C256" s="59" t="s">
        <v>106</v>
      </c>
      <c r="D256" s="59" t="s">
        <v>6</v>
      </c>
      <c r="E256" s="82" t="s">
        <v>7</v>
      </c>
      <c r="F256" s="3">
        <v>5010</v>
      </c>
      <c r="G256" s="3"/>
      <c r="H256" s="3">
        <f t="shared" ref="H256:H257" si="394">SUM(F256:G256)</f>
        <v>5010</v>
      </c>
      <c r="I256" s="3">
        <v>3.5565600000000002</v>
      </c>
      <c r="J256" s="3"/>
      <c r="K256" s="3">
        <f t="shared" ref="K256:K257" si="395">SUM(H256:J256)</f>
        <v>5013.55656</v>
      </c>
      <c r="L256" s="69">
        <v>4146.3</v>
      </c>
      <c r="M256" s="3"/>
      <c r="N256" s="3">
        <f t="shared" ref="N256:N257" si="396">SUM(L256:M256)</f>
        <v>4146.3</v>
      </c>
      <c r="O256" s="3"/>
      <c r="P256" s="3">
        <f t="shared" ref="P256:P257" si="397">SUM(N256:O256)</f>
        <v>4146.3</v>
      </c>
      <c r="Q256" s="69">
        <v>4146.3</v>
      </c>
      <c r="R256" s="3"/>
      <c r="S256" s="3">
        <f t="shared" ref="S256:S257" si="398">SUM(Q256:R256)</f>
        <v>4146.3</v>
      </c>
      <c r="T256" s="3"/>
      <c r="U256" s="3">
        <f t="shared" ref="U256:U257" si="399">SUM(S256:T256)</f>
        <v>4146.3</v>
      </c>
    </row>
    <row r="257" spans="1:21" ht="15.75" hidden="1" outlineLevel="7" x14ac:dyDescent="0.2">
      <c r="A257" s="59" t="s">
        <v>354</v>
      </c>
      <c r="B257" s="59" t="s">
        <v>373</v>
      </c>
      <c r="C257" s="59" t="s">
        <v>106</v>
      </c>
      <c r="D257" s="59" t="s">
        <v>14</v>
      </c>
      <c r="E257" s="82" t="s">
        <v>15</v>
      </c>
      <c r="F257" s="3">
        <v>1000</v>
      </c>
      <c r="G257" s="3"/>
      <c r="H257" s="3">
        <f t="shared" si="394"/>
        <v>1000</v>
      </c>
      <c r="I257" s="3"/>
      <c r="J257" s="3"/>
      <c r="K257" s="3">
        <f t="shared" si="395"/>
        <v>1000</v>
      </c>
      <c r="L257" s="69">
        <v>906.5</v>
      </c>
      <c r="M257" s="3"/>
      <c r="N257" s="3">
        <f t="shared" si="396"/>
        <v>906.5</v>
      </c>
      <c r="O257" s="3"/>
      <c r="P257" s="3">
        <f t="shared" si="397"/>
        <v>906.5</v>
      </c>
      <c r="Q257" s="69">
        <v>906.5</v>
      </c>
      <c r="R257" s="3"/>
      <c r="S257" s="3">
        <f t="shared" si="398"/>
        <v>906.5</v>
      </c>
      <c r="T257" s="3"/>
      <c r="U257" s="3">
        <f t="shared" si="399"/>
        <v>906.5</v>
      </c>
    </row>
    <row r="258" spans="1:21" ht="15.75" outlineLevel="1" x14ac:dyDescent="0.2">
      <c r="A258" s="210" t="s">
        <v>354</v>
      </c>
      <c r="B258" s="210" t="s">
        <v>375</v>
      </c>
      <c r="C258" s="210"/>
      <c r="D258" s="210"/>
      <c r="E258" s="61" t="s">
        <v>376</v>
      </c>
      <c r="F258" s="64">
        <f>F259</f>
        <v>369492.1</v>
      </c>
      <c r="G258" s="64">
        <f t="shared" ref="G258" si="400">G259</f>
        <v>31860.204839999999</v>
      </c>
      <c r="H258" s="64">
        <f>H259+H280</f>
        <v>401352.30484</v>
      </c>
      <c r="I258" s="64">
        <f t="shared" ref="I258:U258" si="401">I259+I280</f>
        <v>2185.3893199999998</v>
      </c>
      <c r="J258" s="64">
        <f t="shared" si="401"/>
        <v>13000</v>
      </c>
      <c r="K258" s="64">
        <f t="shared" si="401"/>
        <v>416537.69415999996</v>
      </c>
      <c r="L258" s="64">
        <f t="shared" si="401"/>
        <v>298514.30000000005</v>
      </c>
      <c r="M258" s="64">
        <f t="shared" si="401"/>
        <v>-2943.8390199999999</v>
      </c>
      <c r="N258" s="64">
        <f t="shared" si="401"/>
        <v>295570.46097999997</v>
      </c>
      <c r="O258" s="64">
        <f t="shared" si="401"/>
        <v>0</v>
      </c>
      <c r="P258" s="64">
        <f t="shared" si="401"/>
        <v>295570.46097999997</v>
      </c>
      <c r="Q258" s="64">
        <f t="shared" si="401"/>
        <v>311137.7</v>
      </c>
      <c r="R258" s="64">
        <f t="shared" si="401"/>
        <v>0</v>
      </c>
      <c r="S258" s="64">
        <f t="shared" si="401"/>
        <v>311137.7</v>
      </c>
      <c r="T258" s="64">
        <f t="shared" si="401"/>
        <v>0</v>
      </c>
      <c r="U258" s="64">
        <f t="shared" si="401"/>
        <v>311137.7</v>
      </c>
    </row>
    <row r="259" spans="1:21" ht="36.75" customHeight="1" outlineLevel="2" x14ac:dyDescent="0.2">
      <c r="A259" s="210" t="s">
        <v>354</v>
      </c>
      <c r="B259" s="210" t="s">
        <v>375</v>
      </c>
      <c r="C259" s="210" t="s">
        <v>93</v>
      </c>
      <c r="D259" s="210"/>
      <c r="E259" s="61" t="s">
        <v>656</v>
      </c>
      <c r="F259" s="64">
        <f>F260+F276</f>
        <v>369492.1</v>
      </c>
      <c r="G259" s="64">
        <f t="shared" ref="G259:I259" si="402">G260+G276</f>
        <v>31860.204839999999</v>
      </c>
      <c r="H259" s="64">
        <f t="shared" si="402"/>
        <v>401352.30484</v>
      </c>
      <c r="I259" s="64">
        <f t="shared" si="402"/>
        <v>2085.3893199999998</v>
      </c>
      <c r="J259" s="64">
        <f t="shared" ref="J259:K259" si="403">J260+J276</f>
        <v>13000</v>
      </c>
      <c r="K259" s="64">
        <f t="shared" si="403"/>
        <v>416437.69415999996</v>
      </c>
      <c r="L259" s="64">
        <f>L260+L276</f>
        <v>298514.30000000005</v>
      </c>
      <c r="M259" s="64">
        <f t="shared" ref="M259:O259" si="404">M260+M276</f>
        <v>-2943.8390199999999</v>
      </c>
      <c r="N259" s="64">
        <f t="shared" ref="N259:P259" si="405">N260+N276</f>
        <v>295570.46097999997</v>
      </c>
      <c r="O259" s="64">
        <f t="shared" si="404"/>
        <v>0</v>
      </c>
      <c r="P259" s="64">
        <f t="shared" si="405"/>
        <v>295570.46097999997</v>
      </c>
      <c r="Q259" s="64">
        <f>Q260+Q276</f>
        <v>311137.7</v>
      </c>
      <c r="R259" s="64">
        <f t="shared" ref="R259:T259" si="406">R260+R276</f>
        <v>0</v>
      </c>
      <c r="S259" s="64">
        <f t="shared" ref="S259:U259" si="407">S260+S276</f>
        <v>311137.7</v>
      </c>
      <c r="T259" s="64">
        <f t="shared" si="406"/>
        <v>0</v>
      </c>
      <c r="U259" s="64">
        <f t="shared" si="407"/>
        <v>311137.7</v>
      </c>
    </row>
    <row r="260" spans="1:21" ht="15.75" outlineLevel="3" x14ac:dyDescent="0.2">
      <c r="A260" s="210" t="s">
        <v>354</v>
      </c>
      <c r="B260" s="210" t="s">
        <v>375</v>
      </c>
      <c r="C260" s="210" t="s">
        <v>107</v>
      </c>
      <c r="D260" s="210"/>
      <c r="E260" s="61" t="s">
        <v>662</v>
      </c>
      <c r="F260" s="64">
        <f>F261+F268</f>
        <v>244313</v>
      </c>
      <c r="G260" s="64">
        <f t="shared" ref="G260:I260" si="408">G261+G268</f>
        <v>31860.204839999999</v>
      </c>
      <c r="H260" s="64">
        <f t="shared" si="408"/>
        <v>276173.20484000002</v>
      </c>
      <c r="I260" s="64">
        <f t="shared" si="408"/>
        <v>2085.3893199999998</v>
      </c>
      <c r="J260" s="64">
        <f t="shared" ref="J260:K260" si="409">J261+J268</f>
        <v>13000</v>
      </c>
      <c r="K260" s="64">
        <f t="shared" si="409"/>
        <v>291258.59415999998</v>
      </c>
      <c r="L260" s="64">
        <f t="shared" ref="L260:Q260" si="410">L261+L268</f>
        <v>203044.2</v>
      </c>
      <c r="M260" s="64">
        <f t="shared" ref="M260:O260" si="411">M261+M268</f>
        <v>-2943.8390199999999</v>
      </c>
      <c r="N260" s="64">
        <f t="shared" ref="N260:P260" si="412">N261+N268</f>
        <v>200100.36098</v>
      </c>
      <c r="O260" s="64">
        <f t="shared" si="411"/>
        <v>0</v>
      </c>
      <c r="P260" s="64">
        <f t="shared" si="412"/>
        <v>200100.36098</v>
      </c>
      <c r="Q260" s="64">
        <f t="shared" si="410"/>
        <v>215667.6</v>
      </c>
      <c r="R260" s="64">
        <f t="shared" ref="R260:T260" si="413">R261+R268</f>
        <v>0</v>
      </c>
      <c r="S260" s="64">
        <f t="shared" ref="S260:U260" si="414">S261+S268</f>
        <v>215667.6</v>
      </c>
      <c r="T260" s="64">
        <f t="shared" si="413"/>
        <v>0</v>
      </c>
      <c r="U260" s="64">
        <f t="shared" si="414"/>
        <v>215667.6</v>
      </c>
    </row>
    <row r="261" spans="1:21" ht="31.5" outlineLevel="4" x14ac:dyDescent="0.2">
      <c r="A261" s="210" t="s">
        <v>354</v>
      </c>
      <c r="B261" s="210" t="s">
        <v>375</v>
      </c>
      <c r="C261" s="210" t="s">
        <v>108</v>
      </c>
      <c r="D261" s="210"/>
      <c r="E261" s="61" t="s">
        <v>109</v>
      </c>
      <c r="F261" s="64">
        <f>F262+F264+F266</f>
        <v>133500</v>
      </c>
      <c r="G261" s="64">
        <f t="shared" ref="G261:S261" si="415">G262+G264+G266</f>
        <v>31860.204839999999</v>
      </c>
      <c r="H261" s="64">
        <f t="shared" si="415"/>
        <v>165360.20483999999</v>
      </c>
      <c r="I261" s="64">
        <f t="shared" si="415"/>
        <v>88.2</v>
      </c>
      <c r="J261" s="64">
        <f t="shared" ref="J261:K261" si="416">J262+J264+J266</f>
        <v>0</v>
      </c>
      <c r="K261" s="64">
        <f t="shared" si="416"/>
        <v>165448.40484</v>
      </c>
      <c r="L261" s="64">
        <f t="shared" si="415"/>
        <v>123507.1</v>
      </c>
      <c r="M261" s="64">
        <f t="shared" si="415"/>
        <v>0</v>
      </c>
      <c r="N261" s="64">
        <f t="shared" si="415"/>
        <v>123507.1</v>
      </c>
      <c r="O261" s="64">
        <f t="shared" ref="O261:P261" si="417">O262+O264+O266</f>
        <v>0</v>
      </c>
      <c r="P261" s="64">
        <f t="shared" si="417"/>
        <v>123507.1</v>
      </c>
      <c r="Q261" s="64">
        <f t="shared" si="415"/>
        <v>133500</v>
      </c>
      <c r="R261" s="64">
        <f t="shared" si="415"/>
        <v>0</v>
      </c>
      <c r="S261" s="64">
        <f t="shared" si="415"/>
        <v>133500</v>
      </c>
      <c r="T261" s="64">
        <f t="shared" ref="T261:U261" si="418">T262+T264+T266</f>
        <v>0</v>
      </c>
      <c r="U261" s="64">
        <f t="shared" si="418"/>
        <v>133500</v>
      </c>
    </row>
    <row r="262" spans="1:21" ht="15.75" outlineLevel="5" x14ac:dyDescent="0.2">
      <c r="A262" s="210" t="s">
        <v>354</v>
      </c>
      <c r="B262" s="210" t="s">
        <v>375</v>
      </c>
      <c r="C262" s="210" t="s">
        <v>598</v>
      </c>
      <c r="D262" s="210"/>
      <c r="E262" s="61" t="s">
        <v>110</v>
      </c>
      <c r="F262" s="64">
        <f t="shared" ref="F262:U262" si="419">F263</f>
        <v>133500</v>
      </c>
      <c r="G262" s="64">
        <f t="shared" si="419"/>
        <v>0</v>
      </c>
      <c r="H262" s="64">
        <f t="shared" si="419"/>
        <v>133500</v>
      </c>
      <c r="I262" s="64">
        <f t="shared" si="419"/>
        <v>88.2</v>
      </c>
      <c r="J262" s="64">
        <f t="shared" si="419"/>
        <v>0</v>
      </c>
      <c r="K262" s="64">
        <f t="shared" si="419"/>
        <v>133588.20000000001</v>
      </c>
      <c r="L262" s="64">
        <f t="shared" ref="L262:Q262" si="420">L263</f>
        <v>123507.1</v>
      </c>
      <c r="M262" s="64">
        <f t="shared" si="419"/>
        <v>0</v>
      </c>
      <c r="N262" s="64">
        <f t="shared" si="419"/>
        <v>123507.1</v>
      </c>
      <c r="O262" s="64">
        <f t="shared" si="419"/>
        <v>0</v>
      </c>
      <c r="P262" s="64">
        <f t="shared" si="419"/>
        <v>123507.1</v>
      </c>
      <c r="Q262" s="64">
        <f t="shared" si="420"/>
        <v>133500</v>
      </c>
      <c r="R262" s="64">
        <f t="shared" si="419"/>
        <v>0</v>
      </c>
      <c r="S262" s="64">
        <f t="shared" si="419"/>
        <v>133500</v>
      </c>
      <c r="T262" s="64">
        <f t="shared" si="419"/>
        <v>0</v>
      </c>
      <c r="U262" s="64">
        <f t="shared" si="419"/>
        <v>133500</v>
      </c>
    </row>
    <row r="263" spans="1:21" ht="15.75" outlineLevel="7" x14ac:dyDescent="0.2">
      <c r="A263" s="59" t="s">
        <v>354</v>
      </c>
      <c r="B263" s="59" t="s">
        <v>375</v>
      </c>
      <c r="C263" s="59" t="s">
        <v>598</v>
      </c>
      <c r="D263" s="59" t="s">
        <v>41</v>
      </c>
      <c r="E263" s="82" t="s">
        <v>42</v>
      </c>
      <c r="F263" s="3">
        <v>133500</v>
      </c>
      <c r="G263" s="3"/>
      <c r="H263" s="3">
        <f>SUM(F263:G263)</f>
        <v>133500</v>
      </c>
      <c r="I263" s="3">
        <v>88.2</v>
      </c>
      <c r="J263" s="3"/>
      <c r="K263" s="3">
        <f>SUM(H263:J263)</f>
        <v>133588.20000000001</v>
      </c>
      <c r="L263" s="69">
        <f>133500-15.8-9977.1</f>
        <v>123507.1</v>
      </c>
      <c r="M263" s="3"/>
      <c r="N263" s="3">
        <f>SUM(L263:M263)</f>
        <v>123507.1</v>
      </c>
      <c r="O263" s="3"/>
      <c r="P263" s="3">
        <f>SUM(N263:O263)</f>
        <v>123507.1</v>
      </c>
      <c r="Q263" s="69">
        <v>133500</v>
      </c>
      <c r="R263" s="3"/>
      <c r="S263" s="3">
        <f>SUM(Q263:R263)</f>
        <v>133500</v>
      </c>
      <c r="T263" s="3"/>
      <c r="U263" s="3">
        <f>SUM(S263:T263)</f>
        <v>133500</v>
      </c>
    </row>
    <row r="264" spans="1:21" ht="31.5" hidden="1" outlineLevel="7" x14ac:dyDescent="0.2">
      <c r="A264" s="210" t="s">
        <v>354</v>
      </c>
      <c r="B264" s="210" t="s">
        <v>375</v>
      </c>
      <c r="C264" s="210" t="s">
        <v>618</v>
      </c>
      <c r="D264" s="210"/>
      <c r="E264" s="61" t="s">
        <v>629</v>
      </c>
      <c r="F264" s="3"/>
      <c r="G264" s="64">
        <f t="shared" ref="G264:T264" si="421">G265</f>
        <v>7965.0512199999994</v>
      </c>
      <c r="H264" s="64">
        <f t="shared" si="421"/>
        <v>7965.0512199999994</v>
      </c>
      <c r="I264" s="64">
        <f t="shared" si="421"/>
        <v>0</v>
      </c>
      <c r="J264" s="64">
        <f t="shared" si="421"/>
        <v>0</v>
      </c>
      <c r="K264" s="64">
        <f t="shared" si="421"/>
        <v>7965.0512199999994</v>
      </c>
      <c r="L264" s="64">
        <f t="shared" si="421"/>
        <v>0</v>
      </c>
      <c r="M264" s="64">
        <f t="shared" si="421"/>
        <v>0</v>
      </c>
      <c r="N264" s="64"/>
      <c r="O264" s="64">
        <f t="shared" si="421"/>
        <v>0</v>
      </c>
      <c r="P264" s="64"/>
      <c r="Q264" s="64">
        <f t="shared" si="421"/>
        <v>0</v>
      </c>
      <c r="R264" s="64">
        <f t="shared" si="421"/>
        <v>0</v>
      </c>
      <c r="S264" s="64"/>
      <c r="T264" s="64">
        <f t="shared" si="421"/>
        <v>0</v>
      </c>
      <c r="U264" s="64"/>
    </row>
    <row r="265" spans="1:21" ht="15.75" hidden="1" outlineLevel="7" x14ac:dyDescent="0.2">
      <c r="A265" s="59" t="s">
        <v>354</v>
      </c>
      <c r="B265" s="59" t="s">
        <v>375</v>
      </c>
      <c r="C265" s="59" t="s">
        <v>618</v>
      </c>
      <c r="D265" s="59" t="s">
        <v>41</v>
      </c>
      <c r="E265" s="82" t="s">
        <v>42</v>
      </c>
      <c r="F265" s="3"/>
      <c r="G265" s="85">
        <f>4256.875+3708.17622</f>
        <v>7965.0512199999994</v>
      </c>
      <c r="H265" s="85">
        <f>SUM(F265:G265)</f>
        <v>7965.0512199999994</v>
      </c>
      <c r="I265" s="85"/>
      <c r="J265" s="85"/>
      <c r="K265" s="85">
        <f>SUM(H265:J265)</f>
        <v>7965.0512199999994</v>
      </c>
      <c r="L265" s="69"/>
      <c r="M265" s="3"/>
      <c r="N265" s="3"/>
      <c r="O265" s="3"/>
      <c r="P265" s="3"/>
      <c r="Q265" s="69"/>
      <c r="R265" s="3"/>
      <c r="S265" s="3"/>
      <c r="T265" s="3"/>
      <c r="U265" s="3"/>
    </row>
    <row r="266" spans="1:21" ht="31.5" hidden="1" outlineLevel="7" x14ac:dyDescent="0.2">
      <c r="A266" s="210" t="s">
        <v>354</v>
      </c>
      <c r="B266" s="210" t="s">
        <v>375</v>
      </c>
      <c r="C266" s="210" t="s">
        <v>618</v>
      </c>
      <c r="D266" s="210"/>
      <c r="E266" s="61" t="s">
        <v>633</v>
      </c>
      <c r="F266" s="3"/>
      <c r="G266" s="64">
        <f t="shared" ref="G266:T266" si="422">G267</f>
        <v>23895.153620000001</v>
      </c>
      <c r="H266" s="64">
        <f t="shared" si="422"/>
        <v>23895.153620000001</v>
      </c>
      <c r="I266" s="64">
        <f t="shared" si="422"/>
        <v>0</v>
      </c>
      <c r="J266" s="64">
        <f t="shared" si="422"/>
        <v>0</v>
      </c>
      <c r="K266" s="64">
        <f t="shared" si="422"/>
        <v>23895.153620000001</v>
      </c>
      <c r="L266" s="64">
        <f t="shared" si="422"/>
        <v>0</v>
      </c>
      <c r="M266" s="64">
        <f t="shared" si="422"/>
        <v>0</v>
      </c>
      <c r="N266" s="64"/>
      <c r="O266" s="64">
        <f t="shared" si="422"/>
        <v>0</v>
      </c>
      <c r="P266" s="64"/>
      <c r="Q266" s="64">
        <f t="shared" si="422"/>
        <v>0</v>
      </c>
      <c r="R266" s="64">
        <f t="shared" si="422"/>
        <v>0</v>
      </c>
      <c r="S266" s="64"/>
      <c r="T266" s="64">
        <f t="shared" si="422"/>
        <v>0</v>
      </c>
      <c r="U266" s="64"/>
    </row>
    <row r="267" spans="1:21" ht="15.75" hidden="1" outlineLevel="7" x14ac:dyDescent="0.2">
      <c r="A267" s="59" t="s">
        <v>354</v>
      </c>
      <c r="B267" s="59" t="s">
        <v>375</v>
      </c>
      <c r="C267" s="59" t="s">
        <v>618</v>
      </c>
      <c r="D267" s="59" t="s">
        <v>41</v>
      </c>
      <c r="E267" s="82" t="s">
        <v>42</v>
      </c>
      <c r="F267" s="3"/>
      <c r="G267" s="85">
        <f>12770.62498+11124.52864</f>
        <v>23895.153620000001</v>
      </c>
      <c r="H267" s="85">
        <f>SUM(F267:G267)</f>
        <v>23895.153620000001</v>
      </c>
      <c r="I267" s="85"/>
      <c r="J267" s="85"/>
      <c r="K267" s="85">
        <f>SUM(H267:J267)</f>
        <v>23895.153620000001</v>
      </c>
      <c r="L267" s="69"/>
      <c r="M267" s="3"/>
      <c r="N267" s="3"/>
      <c r="O267" s="3"/>
      <c r="P267" s="3"/>
      <c r="Q267" s="69"/>
      <c r="R267" s="3"/>
      <c r="S267" s="3"/>
      <c r="T267" s="3"/>
      <c r="U267" s="3"/>
    </row>
    <row r="268" spans="1:21" ht="31.5" outlineLevel="4" x14ac:dyDescent="0.2">
      <c r="A268" s="210" t="s">
        <v>354</v>
      </c>
      <c r="B268" s="210" t="s">
        <v>375</v>
      </c>
      <c r="C268" s="210" t="s">
        <v>599</v>
      </c>
      <c r="D268" s="210"/>
      <c r="E268" s="61" t="s">
        <v>377</v>
      </c>
      <c r="F268" s="64">
        <f>F271+F269+F274</f>
        <v>110813</v>
      </c>
      <c r="G268" s="64">
        <f t="shared" ref="G268:I268" si="423">G271+G269+G274</f>
        <v>0</v>
      </c>
      <c r="H268" s="64">
        <f t="shared" si="423"/>
        <v>110813</v>
      </c>
      <c r="I268" s="64">
        <f t="shared" si="423"/>
        <v>1997.18932</v>
      </c>
      <c r="J268" s="64">
        <f t="shared" ref="J268:K268" si="424">J271+J269+J274</f>
        <v>13000</v>
      </c>
      <c r="K268" s="64">
        <f t="shared" si="424"/>
        <v>125810.18931999999</v>
      </c>
      <c r="L268" s="64">
        <f t="shared" ref="L268:Q268" si="425">L271+L269+L274</f>
        <v>79537.100000000006</v>
      </c>
      <c r="M268" s="64">
        <f t="shared" ref="M268:O268" si="426">M271+M269+M274</f>
        <v>-2943.8390199999999</v>
      </c>
      <c r="N268" s="64">
        <f t="shared" ref="N268:P268" si="427">N271+N269+N274</f>
        <v>76593.260980000006</v>
      </c>
      <c r="O268" s="64">
        <f t="shared" si="426"/>
        <v>0</v>
      </c>
      <c r="P268" s="64">
        <f t="shared" si="427"/>
        <v>76593.260980000006</v>
      </c>
      <c r="Q268" s="64">
        <f t="shared" si="425"/>
        <v>82167.600000000006</v>
      </c>
      <c r="R268" s="64">
        <f t="shared" ref="R268:T268" si="428">R271+R269+R274</f>
        <v>0</v>
      </c>
      <c r="S268" s="64">
        <f t="shared" ref="S268:U268" si="429">S271+S269+S274</f>
        <v>82167.600000000006</v>
      </c>
      <c r="T268" s="64">
        <f t="shared" si="428"/>
        <v>0</v>
      </c>
      <c r="U268" s="64">
        <f t="shared" si="429"/>
        <v>82167.600000000006</v>
      </c>
    </row>
    <row r="269" spans="1:21" ht="31.5" outlineLevel="2" x14ac:dyDescent="0.2">
      <c r="A269" s="210" t="s">
        <v>354</v>
      </c>
      <c r="B269" s="210" t="s">
        <v>375</v>
      </c>
      <c r="C269" s="210" t="s">
        <v>600</v>
      </c>
      <c r="D269" s="210"/>
      <c r="E269" s="61" t="s">
        <v>696</v>
      </c>
      <c r="F269" s="64">
        <f>F270</f>
        <v>4958.1000000000004</v>
      </c>
      <c r="G269" s="64">
        <f t="shared" ref="G269:K269" si="430">G270</f>
        <v>0</v>
      </c>
      <c r="H269" s="64">
        <f t="shared" si="430"/>
        <v>4958.1000000000004</v>
      </c>
      <c r="I269" s="64">
        <f t="shared" si="430"/>
        <v>1997.18932</v>
      </c>
      <c r="J269" s="64">
        <f t="shared" si="430"/>
        <v>0</v>
      </c>
      <c r="K269" s="64">
        <f t="shared" si="430"/>
        <v>6955.2893199999999</v>
      </c>
      <c r="L269" s="64">
        <f t="shared" ref="L269:Q269" si="431">L270</f>
        <v>5534.2</v>
      </c>
      <c r="M269" s="64">
        <f t="shared" ref="M269:O269" si="432">M270</f>
        <v>-2943.8390199999999</v>
      </c>
      <c r="N269" s="64">
        <f t="shared" ref="N269:P269" si="433">N270</f>
        <v>2590.3609799999999</v>
      </c>
      <c r="O269" s="64">
        <f t="shared" si="432"/>
        <v>0</v>
      </c>
      <c r="P269" s="64">
        <f t="shared" si="433"/>
        <v>2590.3609799999999</v>
      </c>
      <c r="Q269" s="64">
        <f t="shared" si="431"/>
        <v>8164.7000000000007</v>
      </c>
      <c r="R269" s="64">
        <f t="shared" ref="R269:T269" si="434">R270</f>
        <v>0</v>
      </c>
      <c r="S269" s="64">
        <f t="shared" ref="S269:U269" si="435">S270</f>
        <v>8164.7000000000007</v>
      </c>
      <c r="T269" s="64">
        <f t="shared" si="434"/>
        <v>0</v>
      </c>
      <c r="U269" s="64">
        <f t="shared" si="435"/>
        <v>8164.7000000000007</v>
      </c>
    </row>
    <row r="270" spans="1:21" ht="15.75" outlineLevel="2" x14ac:dyDescent="0.2">
      <c r="A270" s="59" t="s">
        <v>354</v>
      </c>
      <c r="B270" s="59" t="s">
        <v>375</v>
      </c>
      <c r="C270" s="59" t="s">
        <v>600</v>
      </c>
      <c r="D270" s="59" t="s">
        <v>41</v>
      </c>
      <c r="E270" s="82" t="s">
        <v>42</v>
      </c>
      <c r="F270" s="3">
        <v>4958.1000000000004</v>
      </c>
      <c r="G270" s="3"/>
      <c r="H270" s="3">
        <f>SUM(F270:G270)</f>
        <v>4958.1000000000004</v>
      </c>
      <c r="I270" s="3">
        <v>1997.18932</v>
      </c>
      <c r="J270" s="3"/>
      <c r="K270" s="3">
        <f>SUM(H270:J270)</f>
        <v>6955.2893199999999</v>
      </c>
      <c r="L270" s="69">
        <v>5534.2</v>
      </c>
      <c r="M270" s="3">
        <v>-2943.8390199999999</v>
      </c>
      <c r="N270" s="3">
        <f>SUM(L270:M270)</f>
        <v>2590.3609799999999</v>
      </c>
      <c r="O270" s="3"/>
      <c r="P270" s="3">
        <f>SUM(N270:O270)</f>
        <v>2590.3609799999999</v>
      </c>
      <c r="Q270" s="69">
        <f>10534.2-2369.5</f>
        <v>8164.7000000000007</v>
      </c>
      <c r="R270" s="3"/>
      <c r="S270" s="3">
        <f>SUM(Q270:R270)</f>
        <v>8164.7000000000007</v>
      </c>
      <c r="T270" s="3"/>
      <c r="U270" s="3">
        <f>SUM(S270:T270)</f>
        <v>8164.7000000000007</v>
      </c>
    </row>
    <row r="271" spans="1:21" ht="31.5" customHeight="1" outlineLevel="5" x14ac:dyDescent="0.2">
      <c r="A271" s="210" t="s">
        <v>354</v>
      </c>
      <c r="B271" s="210" t="s">
        <v>375</v>
      </c>
      <c r="C271" s="210" t="s">
        <v>566</v>
      </c>
      <c r="D271" s="210"/>
      <c r="E271" s="61" t="s">
        <v>308</v>
      </c>
      <c r="F271" s="64">
        <f t="shared" ref="F271:I271" si="436">F273+F272</f>
        <v>39412.699999999997</v>
      </c>
      <c r="G271" s="64">
        <f t="shared" si="436"/>
        <v>0</v>
      </c>
      <c r="H271" s="64">
        <f t="shared" si="436"/>
        <v>39412.699999999997</v>
      </c>
      <c r="I271" s="64">
        <f t="shared" si="436"/>
        <v>0</v>
      </c>
      <c r="J271" s="64">
        <f t="shared" ref="J271:K271" si="437">J273+J272</f>
        <v>13000</v>
      </c>
      <c r="K271" s="64">
        <f t="shared" si="437"/>
        <v>52412.7</v>
      </c>
      <c r="L271" s="64">
        <f t="shared" ref="L271:S271" si="438">L273+L272</f>
        <v>7400.3</v>
      </c>
      <c r="M271" s="64">
        <f t="shared" si="438"/>
        <v>0</v>
      </c>
      <c r="N271" s="64">
        <f t="shared" si="438"/>
        <v>7400.3</v>
      </c>
      <c r="O271" s="64">
        <f t="shared" ref="O271:P271" si="439">O273+O272</f>
        <v>0</v>
      </c>
      <c r="P271" s="64">
        <f t="shared" si="439"/>
        <v>7400.3</v>
      </c>
      <c r="Q271" s="64">
        <f t="shared" si="438"/>
        <v>7400.3</v>
      </c>
      <c r="R271" s="64">
        <f t="shared" si="438"/>
        <v>0</v>
      </c>
      <c r="S271" s="64">
        <f t="shared" si="438"/>
        <v>7400.3</v>
      </c>
      <c r="T271" s="64">
        <f t="shared" ref="T271:U271" si="440">T273+T272</f>
        <v>0</v>
      </c>
      <c r="U271" s="64">
        <f t="shared" si="440"/>
        <v>7400.3</v>
      </c>
    </row>
    <row r="272" spans="1:21" ht="15.75" outlineLevel="5" collapsed="1" x14ac:dyDescent="0.2">
      <c r="A272" s="59" t="s">
        <v>354</v>
      </c>
      <c r="B272" s="59" t="s">
        <v>375</v>
      </c>
      <c r="C272" s="59" t="s">
        <v>566</v>
      </c>
      <c r="D272" s="63" t="s">
        <v>76</v>
      </c>
      <c r="E272" s="80" t="s">
        <v>77</v>
      </c>
      <c r="F272" s="3">
        <v>32030.199999999997</v>
      </c>
      <c r="G272" s="3"/>
      <c r="H272" s="3">
        <f t="shared" ref="H272:H273" si="441">SUM(F272:G272)</f>
        <v>32030.199999999997</v>
      </c>
      <c r="I272" s="3"/>
      <c r="J272" s="3">
        <v>13000</v>
      </c>
      <c r="K272" s="3">
        <f t="shared" ref="K272:K273" si="442">SUM(H272:J272)</f>
        <v>45030.2</v>
      </c>
      <c r="L272" s="69"/>
      <c r="M272" s="3"/>
      <c r="N272" s="3"/>
      <c r="O272" s="3"/>
      <c r="P272" s="3"/>
      <c r="Q272" s="69"/>
      <c r="R272" s="3"/>
      <c r="S272" s="3"/>
      <c r="T272" s="3"/>
      <c r="U272" s="3"/>
    </row>
    <row r="273" spans="1:21" ht="15.75" hidden="1" outlineLevel="7" x14ac:dyDescent="0.2">
      <c r="A273" s="59" t="s">
        <v>354</v>
      </c>
      <c r="B273" s="59" t="s">
        <v>375</v>
      </c>
      <c r="C273" s="59" t="s">
        <v>566</v>
      </c>
      <c r="D273" s="59" t="s">
        <v>41</v>
      </c>
      <c r="E273" s="82" t="s">
        <v>42</v>
      </c>
      <c r="F273" s="3">
        <v>7382.5</v>
      </c>
      <c r="G273" s="3"/>
      <c r="H273" s="3">
        <f t="shared" si="441"/>
        <v>7382.5</v>
      </c>
      <c r="I273" s="3"/>
      <c r="J273" s="3"/>
      <c r="K273" s="3">
        <f t="shared" si="442"/>
        <v>7382.5</v>
      </c>
      <c r="L273" s="69">
        <v>7400.3</v>
      </c>
      <c r="M273" s="3"/>
      <c r="N273" s="3">
        <f t="shared" ref="N273" si="443">SUM(L273:M273)</f>
        <v>7400.3</v>
      </c>
      <c r="O273" s="3"/>
      <c r="P273" s="3">
        <f t="shared" ref="P273" si="444">SUM(N273:O273)</f>
        <v>7400.3</v>
      </c>
      <c r="Q273" s="69">
        <v>7400.3</v>
      </c>
      <c r="R273" s="3"/>
      <c r="S273" s="3">
        <f t="shared" ref="S273" si="445">SUM(Q273:R273)</f>
        <v>7400.3</v>
      </c>
      <c r="T273" s="3"/>
      <c r="U273" s="3">
        <f t="shared" ref="U273" si="446">SUM(S273:T273)</f>
        <v>7400.3</v>
      </c>
    </row>
    <row r="274" spans="1:21" ht="33.75" hidden="1" customHeight="1" outlineLevel="7" x14ac:dyDescent="0.2">
      <c r="A274" s="210" t="s">
        <v>354</v>
      </c>
      <c r="B274" s="210" t="s">
        <v>375</v>
      </c>
      <c r="C274" s="210" t="s">
        <v>566</v>
      </c>
      <c r="D274" s="210"/>
      <c r="E274" s="61" t="s">
        <v>519</v>
      </c>
      <c r="F274" s="64">
        <f>F275</f>
        <v>66442.2</v>
      </c>
      <c r="G274" s="64">
        <f t="shared" ref="G274:K274" si="447">G275</f>
        <v>0</v>
      </c>
      <c r="H274" s="64">
        <f t="shared" si="447"/>
        <v>66442.2</v>
      </c>
      <c r="I274" s="64">
        <f t="shared" si="447"/>
        <v>0</v>
      </c>
      <c r="J274" s="64">
        <f t="shared" si="447"/>
        <v>0</v>
      </c>
      <c r="K274" s="64">
        <f t="shared" si="447"/>
        <v>66442.2</v>
      </c>
      <c r="L274" s="64">
        <f t="shared" ref="L274:Q274" si="448">L275</f>
        <v>66602.600000000006</v>
      </c>
      <c r="M274" s="64">
        <f t="shared" ref="M274:O274" si="449">M275</f>
        <v>0</v>
      </c>
      <c r="N274" s="64">
        <f t="shared" ref="N274:P274" si="450">N275</f>
        <v>66602.600000000006</v>
      </c>
      <c r="O274" s="64">
        <f t="shared" si="449"/>
        <v>0</v>
      </c>
      <c r="P274" s="64">
        <f t="shared" si="450"/>
        <v>66602.600000000006</v>
      </c>
      <c r="Q274" s="64">
        <f t="shared" si="448"/>
        <v>66602.600000000006</v>
      </c>
      <c r="R274" s="64">
        <f t="shared" ref="R274:T274" si="451">R275</f>
        <v>0</v>
      </c>
      <c r="S274" s="64">
        <f t="shared" ref="S274:U274" si="452">S275</f>
        <v>66602.600000000006</v>
      </c>
      <c r="T274" s="64">
        <f t="shared" si="451"/>
        <v>0</v>
      </c>
      <c r="U274" s="64">
        <f t="shared" si="452"/>
        <v>66602.600000000006</v>
      </c>
    </row>
    <row r="275" spans="1:21" ht="15.75" hidden="1" outlineLevel="7" x14ac:dyDescent="0.2">
      <c r="A275" s="59" t="s">
        <v>354</v>
      </c>
      <c r="B275" s="59" t="s">
        <v>375</v>
      </c>
      <c r="C275" s="59" t="s">
        <v>566</v>
      </c>
      <c r="D275" s="59" t="s">
        <v>41</v>
      </c>
      <c r="E275" s="82" t="s">
        <v>42</v>
      </c>
      <c r="F275" s="3">
        <v>66442.2</v>
      </c>
      <c r="G275" s="3"/>
      <c r="H275" s="3">
        <f>SUM(F275:G275)</f>
        <v>66442.2</v>
      </c>
      <c r="I275" s="3"/>
      <c r="J275" s="3"/>
      <c r="K275" s="3">
        <f>SUM(H275:J275)</f>
        <v>66442.2</v>
      </c>
      <c r="L275" s="69">
        <v>66602.600000000006</v>
      </c>
      <c r="M275" s="3"/>
      <c r="N275" s="3">
        <f>SUM(L275:M275)</f>
        <v>66602.600000000006</v>
      </c>
      <c r="O275" s="3"/>
      <c r="P275" s="3">
        <f>SUM(N275:O275)</f>
        <v>66602.600000000006</v>
      </c>
      <c r="Q275" s="69">
        <v>66602.600000000006</v>
      </c>
      <c r="R275" s="3"/>
      <c r="S275" s="3">
        <f>SUM(Q275:R275)</f>
        <v>66602.600000000006</v>
      </c>
      <c r="T275" s="3"/>
      <c r="U275" s="3">
        <f>SUM(S275:T275)</f>
        <v>66602.600000000006</v>
      </c>
    </row>
    <row r="276" spans="1:21" ht="31.5" hidden="1" outlineLevel="7" x14ac:dyDescent="0.2">
      <c r="A276" s="210" t="s">
        <v>354</v>
      </c>
      <c r="B276" s="210" t="s">
        <v>375</v>
      </c>
      <c r="C276" s="210" t="s">
        <v>104</v>
      </c>
      <c r="D276" s="210"/>
      <c r="E276" s="61" t="s">
        <v>667</v>
      </c>
      <c r="F276" s="64">
        <f t="shared" ref="F276:U278" si="453">F277</f>
        <v>125179.1</v>
      </c>
      <c r="G276" s="64">
        <f t="shared" si="453"/>
        <v>0</v>
      </c>
      <c r="H276" s="64">
        <f t="shared" si="453"/>
        <v>125179.1</v>
      </c>
      <c r="I276" s="64">
        <f t="shared" si="453"/>
        <v>0</v>
      </c>
      <c r="J276" s="64">
        <f t="shared" si="453"/>
        <v>0</v>
      </c>
      <c r="K276" s="64">
        <f t="shared" si="453"/>
        <v>125179.1</v>
      </c>
      <c r="L276" s="64">
        <f t="shared" ref="L276:Q278" si="454">L277</f>
        <v>95470.1</v>
      </c>
      <c r="M276" s="64">
        <f t="shared" si="453"/>
        <v>0</v>
      </c>
      <c r="N276" s="64">
        <f t="shared" si="453"/>
        <v>95470.1</v>
      </c>
      <c r="O276" s="64">
        <f t="shared" si="453"/>
        <v>0</v>
      </c>
      <c r="P276" s="64">
        <f t="shared" si="453"/>
        <v>95470.1</v>
      </c>
      <c r="Q276" s="64">
        <f t="shared" si="454"/>
        <v>95470.1</v>
      </c>
      <c r="R276" s="64">
        <f t="shared" si="453"/>
        <v>0</v>
      </c>
      <c r="S276" s="64">
        <f t="shared" si="453"/>
        <v>95470.1</v>
      </c>
      <c r="T276" s="64">
        <f t="shared" si="453"/>
        <v>0</v>
      </c>
      <c r="U276" s="64">
        <f t="shared" si="453"/>
        <v>95470.1</v>
      </c>
    </row>
    <row r="277" spans="1:21" ht="31.5" hidden="1" outlineLevel="7" x14ac:dyDescent="0.2">
      <c r="A277" s="210" t="s">
        <v>354</v>
      </c>
      <c r="B277" s="59" t="s">
        <v>375</v>
      </c>
      <c r="C277" s="210" t="s">
        <v>148</v>
      </c>
      <c r="D277" s="210"/>
      <c r="E277" s="61" t="s">
        <v>26</v>
      </c>
      <c r="F277" s="64">
        <f t="shared" si="453"/>
        <v>125179.1</v>
      </c>
      <c r="G277" s="64">
        <f t="shared" si="453"/>
        <v>0</v>
      </c>
      <c r="H277" s="64">
        <f t="shared" si="453"/>
        <v>125179.1</v>
      </c>
      <c r="I277" s="64">
        <f t="shared" si="453"/>
        <v>0</v>
      </c>
      <c r="J277" s="64">
        <f t="shared" si="453"/>
        <v>0</v>
      </c>
      <c r="K277" s="64">
        <f t="shared" si="453"/>
        <v>125179.1</v>
      </c>
      <c r="L277" s="64">
        <f t="shared" si="454"/>
        <v>95470.1</v>
      </c>
      <c r="M277" s="64">
        <f t="shared" si="453"/>
        <v>0</v>
      </c>
      <c r="N277" s="64">
        <f t="shared" si="453"/>
        <v>95470.1</v>
      </c>
      <c r="O277" s="64">
        <f t="shared" si="453"/>
        <v>0</v>
      </c>
      <c r="P277" s="64">
        <f t="shared" si="453"/>
        <v>95470.1</v>
      </c>
      <c r="Q277" s="64">
        <f t="shared" si="454"/>
        <v>95470.1</v>
      </c>
      <c r="R277" s="64">
        <f t="shared" si="453"/>
        <v>0</v>
      </c>
      <c r="S277" s="64">
        <f t="shared" si="453"/>
        <v>95470.1</v>
      </c>
      <c r="T277" s="64">
        <f t="shared" si="453"/>
        <v>0</v>
      </c>
      <c r="U277" s="64">
        <f t="shared" si="453"/>
        <v>95470.1</v>
      </c>
    </row>
    <row r="278" spans="1:21" ht="15.75" hidden="1" outlineLevel="7" x14ac:dyDescent="0.2">
      <c r="A278" s="210" t="s">
        <v>354</v>
      </c>
      <c r="B278" s="210" t="s">
        <v>375</v>
      </c>
      <c r="C278" s="210" t="s">
        <v>601</v>
      </c>
      <c r="D278" s="210"/>
      <c r="E278" s="61" t="s">
        <v>602</v>
      </c>
      <c r="F278" s="64">
        <f t="shared" si="453"/>
        <v>125179.1</v>
      </c>
      <c r="G278" s="64">
        <f t="shared" si="453"/>
        <v>0</v>
      </c>
      <c r="H278" s="64">
        <f t="shared" si="453"/>
        <v>125179.1</v>
      </c>
      <c r="I278" s="64">
        <f t="shared" si="453"/>
        <v>0</v>
      </c>
      <c r="J278" s="64">
        <f t="shared" si="453"/>
        <v>0</v>
      </c>
      <c r="K278" s="64">
        <f t="shared" si="453"/>
        <v>125179.1</v>
      </c>
      <c r="L278" s="64">
        <f t="shared" si="454"/>
        <v>95470.1</v>
      </c>
      <c r="M278" s="64">
        <f t="shared" si="453"/>
        <v>0</v>
      </c>
      <c r="N278" s="64">
        <f t="shared" si="453"/>
        <v>95470.1</v>
      </c>
      <c r="O278" s="64">
        <f t="shared" si="453"/>
        <v>0</v>
      </c>
      <c r="P278" s="64">
        <f t="shared" si="453"/>
        <v>95470.1</v>
      </c>
      <c r="Q278" s="64">
        <f t="shared" si="454"/>
        <v>95470.1</v>
      </c>
      <c r="R278" s="64">
        <f t="shared" si="453"/>
        <v>0</v>
      </c>
      <c r="S278" s="64">
        <f t="shared" si="453"/>
        <v>95470.1</v>
      </c>
      <c r="T278" s="64">
        <f t="shared" si="453"/>
        <v>0</v>
      </c>
      <c r="U278" s="64">
        <f t="shared" si="453"/>
        <v>95470.1</v>
      </c>
    </row>
    <row r="279" spans="1:21" ht="15.75" hidden="1" outlineLevel="7" x14ac:dyDescent="0.2">
      <c r="A279" s="59" t="s">
        <v>354</v>
      </c>
      <c r="B279" s="59" t="s">
        <v>375</v>
      </c>
      <c r="C279" s="59" t="s">
        <v>601</v>
      </c>
      <c r="D279" s="59" t="s">
        <v>41</v>
      </c>
      <c r="E279" s="82" t="s">
        <v>42</v>
      </c>
      <c r="F279" s="3">
        <v>125179.1</v>
      </c>
      <c r="G279" s="3"/>
      <c r="H279" s="3">
        <f>SUM(F279:G279)</f>
        <v>125179.1</v>
      </c>
      <c r="I279" s="3"/>
      <c r="J279" s="3"/>
      <c r="K279" s="3">
        <f>SUM(H279:J279)</f>
        <v>125179.1</v>
      </c>
      <c r="L279" s="69">
        <v>95470.1</v>
      </c>
      <c r="M279" s="3"/>
      <c r="N279" s="3">
        <f>SUM(L279:M279)</f>
        <v>95470.1</v>
      </c>
      <c r="O279" s="3"/>
      <c r="P279" s="3">
        <f>SUM(N279:O279)</f>
        <v>95470.1</v>
      </c>
      <c r="Q279" s="69">
        <v>95470.1</v>
      </c>
      <c r="R279" s="3"/>
      <c r="S279" s="3">
        <f>SUM(Q279:R279)</f>
        <v>95470.1</v>
      </c>
      <c r="T279" s="3"/>
      <c r="U279" s="3">
        <f>SUM(S279:T279)</f>
        <v>95470.1</v>
      </c>
    </row>
    <row r="280" spans="1:21" ht="15.75" outlineLevel="7" x14ac:dyDescent="0.25">
      <c r="A280" s="210" t="s">
        <v>354</v>
      </c>
      <c r="B280" s="210" t="s">
        <v>375</v>
      </c>
      <c r="C280" s="210" t="s">
        <v>36</v>
      </c>
      <c r="D280" s="210"/>
      <c r="E280" s="83" t="s">
        <v>737</v>
      </c>
      <c r="F280" s="3"/>
      <c r="G280" s="3"/>
      <c r="H280" s="64">
        <f>H281</f>
        <v>0</v>
      </c>
      <c r="I280" s="64">
        <f t="shared" ref="I280:U283" si="455">I281</f>
        <v>100</v>
      </c>
      <c r="J280" s="64">
        <f t="shared" si="455"/>
        <v>0</v>
      </c>
      <c r="K280" s="64">
        <f t="shared" si="455"/>
        <v>100</v>
      </c>
      <c r="L280" s="64">
        <f t="shared" si="455"/>
        <v>0</v>
      </c>
      <c r="M280" s="64">
        <f t="shared" si="455"/>
        <v>0</v>
      </c>
      <c r="N280" s="64">
        <f t="shared" si="455"/>
        <v>0</v>
      </c>
      <c r="O280" s="64">
        <f t="shared" si="455"/>
        <v>0</v>
      </c>
      <c r="P280" s="64">
        <f t="shared" si="455"/>
        <v>0</v>
      </c>
      <c r="Q280" s="64">
        <f t="shared" si="455"/>
        <v>0</v>
      </c>
      <c r="R280" s="64">
        <f t="shared" si="455"/>
        <v>0</v>
      </c>
      <c r="S280" s="64">
        <f t="shared" si="455"/>
        <v>0</v>
      </c>
      <c r="T280" s="64">
        <f t="shared" si="455"/>
        <v>0</v>
      </c>
      <c r="U280" s="64">
        <f t="shared" si="455"/>
        <v>0</v>
      </c>
    </row>
    <row r="281" spans="1:21" ht="15.75" outlineLevel="7" x14ac:dyDescent="0.25">
      <c r="A281" s="210" t="s">
        <v>354</v>
      </c>
      <c r="B281" s="210" t="s">
        <v>375</v>
      </c>
      <c r="C281" s="210" t="s">
        <v>37</v>
      </c>
      <c r="D281" s="210"/>
      <c r="E281" s="83" t="s">
        <v>738</v>
      </c>
      <c r="F281" s="3"/>
      <c r="G281" s="3"/>
      <c r="H281" s="64">
        <f>H282</f>
        <v>0</v>
      </c>
      <c r="I281" s="64">
        <f t="shared" si="455"/>
        <v>100</v>
      </c>
      <c r="J281" s="64">
        <f t="shared" si="455"/>
        <v>0</v>
      </c>
      <c r="K281" s="64">
        <f t="shared" si="455"/>
        <v>100</v>
      </c>
      <c r="L281" s="64">
        <f t="shared" si="455"/>
        <v>0</v>
      </c>
      <c r="M281" s="64">
        <f t="shared" si="455"/>
        <v>0</v>
      </c>
      <c r="N281" s="64">
        <f t="shared" si="455"/>
        <v>0</v>
      </c>
      <c r="O281" s="64">
        <f t="shared" si="455"/>
        <v>0</v>
      </c>
      <c r="P281" s="64">
        <f t="shared" si="455"/>
        <v>0</v>
      </c>
      <c r="Q281" s="64">
        <f t="shared" si="455"/>
        <v>0</v>
      </c>
      <c r="R281" s="64">
        <f t="shared" si="455"/>
        <v>0</v>
      </c>
      <c r="S281" s="64">
        <f t="shared" si="455"/>
        <v>0</v>
      </c>
      <c r="T281" s="64">
        <f t="shared" si="455"/>
        <v>0</v>
      </c>
      <c r="U281" s="64">
        <f t="shared" si="455"/>
        <v>0</v>
      </c>
    </row>
    <row r="282" spans="1:21" ht="31.5" outlineLevel="7" x14ac:dyDescent="0.25">
      <c r="A282" s="210" t="s">
        <v>354</v>
      </c>
      <c r="B282" s="210" t="s">
        <v>375</v>
      </c>
      <c r="C282" s="210" t="s">
        <v>38</v>
      </c>
      <c r="D282" s="210"/>
      <c r="E282" s="83" t="s">
        <v>739</v>
      </c>
      <c r="F282" s="3"/>
      <c r="G282" s="3"/>
      <c r="H282" s="64">
        <f>H283</f>
        <v>0</v>
      </c>
      <c r="I282" s="64">
        <f t="shared" si="455"/>
        <v>100</v>
      </c>
      <c r="J282" s="64">
        <f t="shared" si="455"/>
        <v>0</v>
      </c>
      <c r="K282" s="64">
        <f t="shared" si="455"/>
        <v>100</v>
      </c>
      <c r="L282" s="64">
        <f t="shared" si="455"/>
        <v>0</v>
      </c>
      <c r="M282" s="64">
        <f t="shared" si="455"/>
        <v>0</v>
      </c>
      <c r="N282" s="64">
        <f t="shared" si="455"/>
        <v>0</v>
      </c>
      <c r="O282" s="64">
        <f t="shared" si="455"/>
        <v>0</v>
      </c>
      <c r="P282" s="64">
        <f t="shared" si="455"/>
        <v>0</v>
      </c>
      <c r="Q282" s="64">
        <f t="shared" si="455"/>
        <v>0</v>
      </c>
      <c r="R282" s="64">
        <f t="shared" si="455"/>
        <v>0</v>
      </c>
      <c r="S282" s="64">
        <f t="shared" si="455"/>
        <v>0</v>
      </c>
      <c r="T282" s="64">
        <f t="shared" si="455"/>
        <v>0</v>
      </c>
      <c r="U282" s="64">
        <f t="shared" si="455"/>
        <v>0</v>
      </c>
    </row>
    <row r="283" spans="1:21" ht="15.75" outlineLevel="7" x14ac:dyDescent="0.25">
      <c r="A283" s="210" t="s">
        <v>354</v>
      </c>
      <c r="B283" s="210" t="s">
        <v>375</v>
      </c>
      <c r="C283" s="210" t="s">
        <v>39</v>
      </c>
      <c r="D283" s="210"/>
      <c r="E283" s="144" t="s">
        <v>40</v>
      </c>
      <c r="F283" s="3"/>
      <c r="G283" s="3"/>
      <c r="H283" s="64">
        <f>H284</f>
        <v>0</v>
      </c>
      <c r="I283" s="64">
        <f t="shared" si="455"/>
        <v>100</v>
      </c>
      <c r="J283" s="64">
        <f t="shared" si="455"/>
        <v>0</v>
      </c>
      <c r="K283" s="64">
        <f t="shared" si="455"/>
        <v>100</v>
      </c>
      <c r="L283" s="64">
        <f t="shared" si="455"/>
        <v>0</v>
      </c>
      <c r="M283" s="64">
        <f t="shared" si="455"/>
        <v>0</v>
      </c>
      <c r="N283" s="64">
        <f t="shared" si="455"/>
        <v>0</v>
      </c>
      <c r="O283" s="64">
        <f t="shared" si="455"/>
        <v>0</v>
      </c>
      <c r="P283" s="64">
        <f t="shared" si="455"/>
        <v>0</v>
      </c>
      <c r="Q283" s="64">
        <f t="shared" si="455"/>
        <v>0</v>
      </c>
      <c r="R283" s="64">
        <f t="shared" si="455"/>
        <v>0</v>
      </c>
      <c r="S283" s="64">
        <f t="shared" si="455"/>
        <v>0</v>
      </c>
      <c r="T283" s="64">
        <f t="shared" si="455"/>
        <v>0</v>
      </c>
      <c r="U283" s="64">
        <f t="shared" si="455"/>
        <v>0</v>
      </c>
    </row>
    <row r="284" spans="1:21" ht="15.75" outlineLevel="7" x14ac:dyDescent="0.25">
      <c r="A284" s="59" t="s">
        <v>354</v>
      </c>
      <c r="B284" s="59" t="s">
        <v>375</v>
      </c>
      <c r="C284" s="59" t="s">
        <v>39</v>
      </c>
      <c r="D284" s="59" t="s">
        <v>41</v>
      </c>
      <c r="E284" s="84" t="s">
        <v>42</v>
      </c>
      <c r="F284" s="3"/>
      <c r="G284" s="3"/>
      <c r="H284" s="3"/>
      <c r="I284" s="3">
        <v>100</v>
      </c>
      <c r="J284" s="3"/>
      <c r="K284" s="3">
        <f>SUM(H284:J284)</f>
        <v>100</v>
      </c>
      <c r="L284" s="69"/>
      <c r="M284" s="3"/>
      <c r="N284" s="3"/>
      <c r="O284" s="3"/>
      <c r="P284" s="3"/>
      <c r="Q284" s="69"/>
      <c r="R284" s="3"/>
      <c r="S284" s="3"/>
      <c r="T284" s="3"/>
      <c r="U284" s="3"/>
    </row>
    <row r="285" spans="1:21" ht="15.75" hidden="1" outlineLevel="1" x14ac:dyDescent="0.2">
      <c r="A285" s="210" t="s">
        <v>354</v>
      </c>
      <c r="B285" s="210" t="s">
        <v>378</v>
      </c>
      <c r="C285" s="210"/>
      <c r="D285" s="210"/>
      <c r="E285" s="61" t="s">
        <v>379</v>
      </c>
      <c r="F285" s="64">
        <f>F286+F293</f>
        <v>15376</v>
      </c>
      <c r="G285" s="64">
        <f t="shared" ref="G285:I285" si="456">G286+G293</f>
        <v>0</v>
      </c>
      <c r="H285" s="64">
        <f t="shared" si="456"/>
        <v>15376</v>
      </c>
      <c r="I285" s="64">
        <f t="shared" si="456"/>
        <v>0</v>
      </c>
      <c r="J285" s="64">
        <f t="shared" ref="J285:K285" si="457">J286+J293</f>
        <v>0</v>
      </c>
      <c r="K285" s="64">
        <f t="shared" si="457"/>
        <v>15376</v>
      </c>
      <c r="L285" s="64">
        <f>L286+L293</f>
        <v>2211</v>
      </c>
      <c r="M285" s="64">
        <f t="shared" ref="M285:O285" si="458">M286+M293</f>
        <v>0</v>
      </c>
      <c r="N285" s="64">
        <f t="shared" ref="N285:P285" si="459">N286+N293</f>
        <v>2211</v>
      </c>
      <c r="O285" s="64">
        <f t="shared" si="458"/>
        <v>0</v>
      </c>
      <c r="P285" s="64">
        <f t="shared" si="459"/>
        <v>2211</v>
      </c>
      <c r="Q285" s="64">
        <f>Q286+Q293</f>
        <v>2211</v>
      </c>
      <c r="R285" s="64">
        <f t="shared" ref="R285:T285" si="460">R286+R293</f>
        <v>0</v>
      </c>
      <c r="S285" s="64">
        <f t="shared" ref="S285:U285" si="461">S286+S293</f>
        <v>2211</v>
      </c>
      <c r="T285" s="64">
        <f t="shared" si="460"/>
        <v>0</v>
      </c>
      <c r="U285" s="64">
        <f t="shared" si="461"/>
        <v>2211</v>
      </c>
    </row>
    <row r="286" spans="1:21" ht="31.5" hidden="1" outlineLevel="2" x14ac:dyDescent="0.2">
      <c r="A286" s="210" t="s">
        <v>354</v>
      </c>
      <c r="B286" s="210" t="s">
        <v>378</v>
      </c>
      <c r="C286" s="210" t="s">
        <v>111</v>
      </c>
      <c r="D286" s="210"/>
      <c r="E286" s="61" t="s">
        <v>640</v>
      </c>
      <c r="F286" s="64">
        <f>F287</f>
        <v>14276</v>
      </c>
      <c r="G286" s="64">
        <f t="shared" ref="G286:K286" si="462">G287</f>
        <v>0</v>
      </c>
      <c r="H286" s="64">
        <f t="shared" si="462"/>
        <v>14276</v>
      </c>
      <c r="I286" s="64">
        <f t="shared" si="462"/>
        <v>0</v>
      </c>
      <c r="J286" s="64">
        <f t="shared" si="462"/>
        <v>0</v>
      </c>
      <c r="K286" s="64">
        <f t="shared" si="462"/>
        <v>14276</v>
      </c>
      <c r="L286" s="64">
        <f t="shared" ref="L286:Q286" si="463">L287</f>
        <v>1500</v>
      </c>
      <c r="M286" s="64">
        <f t="shared" ref="M286:O286" si="464">M287</f>
        <v>0</v>
      </c>
      <c r="N286" s="64">
        <f t="shared" ref="N286:P286" si="465">N287</f>
        <v>1500</v>
      </c>
      <c r="O286" s="64">
        <f t="shared" si="464"/>
        <v>0</v>
      </c>
      <c r="P286" s="64">
        <f t="shared" si="465"/>
        <v>1500</v>
      </c>
      <c r="Q286" s="64">
        <f t="shared" si="463"/>
        <v>1500</v>
      </c>
      <c r="R286" s="64">
        <f t="shared" ref="R286:T286" si="466">R287</f>
        <v>0</v>
      </c>
      <c r="S286" s="64">
        <f t="shared" ref="S286:U286" si="467">S287</f>
        <v>1500</v>
      </c>
      <c r="T286" s="64">
        <f t="shared" si="466"/>
        <v>0</v>
      </c>
      <c r="U286" s="64">
        <f t="shared" si="467"/>
        <v>1500</v>
      </c>
    </row>
    <row r="287" spans="1:21" ht="15.75" hidden="1" outlineLevel="2" x14ac:dyDescent="0.2">
      <c r="A287" s="210" t="s">
        <v>354</v>
      </c>
      <c r="B287" s="210" t="s">
        <v>378</v>
      </c>
      <c r="C287" s="210" t="s">
        <v>112</v>
      </c>
      <c r="D287" s="210"/>
      <c r="E287" s="61" t="s">
        <v>684</v>
      </c>
      <c r="F287" s="64">
        <f t="shared" ref="F287:U291" si="468">F288</f>
        <v>14276</v>
      </c>
      <c r="G287" s="64">
        <f t="shared" si="468"/>
        <v>0</v>
      </c>
      <c r="H287" s="64">
        <f t="shared" si="468"/>
        <v>14276</v>
      </c>
      <c r="I287" s="64">
        <f t="shared" si="468"/>
        <v>0</v>
      </c>
      <c r="J287" s="64">
        <f t="shared" si="468"/>
        <v>0</v>
      </c>
      <c r="K287" s="64">
        <f t="shared" si="468"/>
        <v>14276</v>
      </c>
      <c r="L287" s="64">
        <f t="shared" ref="L287:Q291" si="469">L288</f>
        <v>1500</v>
      </c>
      <c r="M287" s="64">
        <f t="shared" si="468"/>
        <v>0</v>
      </c>
      <c r="N287" s="64">
        <f t="shared" si="468"/>
        <v>1500</v>
      </c>
      <c r="O287" s="64">
        <f t="shared" si="468"/>
        <v>0</v>
      </c>
      <c r="P287" s="64">
        <f t="shared" si="468"/>
        <v>1500</v>
      </c>
      <c r="Q287" s="64">
        <f t="shared" si="469"/>
        <v>1500</v>
      </c>
      <c r="R287" s="64">
        <f t="shared" si="468"/>
        <v>0</v>
      </c>
      <c r="S287" s="64">
        <f t="shared" si="468"/>
        <v>1500</v>
      </c>
      <c r="T287" s="64">
        <f t="shared" si="468"/>
        <v>0</v>
      </c>
      <c r="U287" s="64">
        <f t="shared" si="468"/>
        <v>1500</v>
      </c>
    </row>
    <row r="288" spans="1:21" ht="31.5" hidden="1" outlineLevel="2" x14ac:dyDescent="0.2">
      <c r="A288" s="210" t="s">
        <v>354</v>
      </c>
      <c r="B288" s="210" t="s">
        <v>378</v>
      </c>
      <c r="C288" s="210" t="s">
        <v>113</v>
      </c>
      <c r="D288" s="210"/>
      <c r="E288" s="61" t="s">
        <v>463</v>
      </c>
      <c r="F288" s="64">
        <f>F291+F289</f>
        <v>14276</v>
      </c>
      <c r="G288" s="64">
        <f t="shared" ref="G288:I288" si="470">G291+G289</f>
        <v>0</v>
      </c>
      <c r="H288" s="64">
        <f t="shared" si="470"/>
        <v>14276</v>
      </c>
      <c r="I288" s="64">
        <f t="shared" si="470"/>
        <v>0</v>
      </c>
      <c r="J288" s="64">
        <f t="shared" ref="J288:K288" si="471">J291+J289</f>
        <v>0</v>
      </c>
      <c r="K288" s="64">
        <f t="shared" si="471"/>
        <v>14276</v>
      </c>
      <c r="L288" s="64">
        <f t="shared" ref="L288:Q288" si="472">L291+L289</f>
        <v>1500</v>
      </c>
      <c r="M288" s="64">
        <f t="shared" ref="M288:O288" si="473">M291+M289</f>
        <v>0</v>
      </c>
      <c r="N288" s="64">
        <f t="shared" ref="N288:P288" si="474">N291+N289</f>
        <v>1500</v>
      </c>
      <c r="O288" s="64">
        <f t="shared" si="473"/>
        <v>0</v>
      </c>
      <c r="P288" s="64">
        <f t="shared" si="474"/>
        <v>1500</v>
      </c>
      <c r="Q288" s="64">
        <f t="shared" si="472"/>
        <v>1500</v>
      </c>
      <c r="R288" s="64">
        <f t="shared" ref="R288:T288" si="475">R291+R289</f>
        <v>0</v>
      </c>
      <c r="S288" s="64">
        <f t="shared" ref="S288:U288" si="476">S291+S289</f>
        <v>1500</v>
      </c>
      <c r="T288" s="64">
        <f t="shared" si="475"/>
        <v>0</v>
      </c>
      <c r="U288" s="64">
        <f t="shared" si="476"/>
        <v>1500</v>
      </c>
    </row>
    <row r="289" spans="1:24" ht="15.75" hidden="1" outlineLevel="2" x14ac:dyDescent="0.2">
      <c r="A289" s="210" t="s">
        <v>354</v>
      </c>
      <c r="B289" s="210" t="s">
        <v>378</v>
      </c>
      <c r="C289" s="210" t="s">
        <v>241</v>
      </c>
      <c r="D289" s="210"/>
      <c r="E289" s="61" t="s">
        <v>242</v>
      </c>
      <c r="F289" s="64">
        <f>F290</f>
        <v>12776</v>
      </c>
      <c r="G289" s="64">
        <f t="shared" ref="G289:K289" si="477">G290</f>
        <v>0</v>
      </c>
      <c r="H289" s="64">
        <f t="shared" si="477"/>
        <v>12776</v>
      </c>
      <c r="I289" s="64">
        <f t="shared" si="477"/>
        <v>0</v>
      </c>
      <c r="J289" s="64">
        <f t="shared" si="477"/>
        <v>0</v>
      </c>
      <c r="K289" s="64">
        <f t="shared" si="477"/>
        <v>12776</v>
      </c>
      <c r="L289" s="64"/>
      <c r="M289" s="64">
        <f t="shared" ref="M289:O289" si="478">M290</f>
        <v>0</v>
      </c>
      <c r="N289" s="64"/>
      <c r="O289" s="64">
        <f t="shared" si="478"/>
        <v>0</v>
      </c>
      <c r="P289" s="64"/>
      <c r="Q289" s="64"/>
      <c r="R289" s="64">
        <f t="shared" ref="R289:T289" si="479">R290</f>
        <v>0</v>
      </c>
      <c r="S289" s="64"/>
      <c r="T289" s="64">
        <f t="shared" si="479"/>
        <v>0</v>
      </c>
      <c r="U289" s="64"/>
    </row>
    <row r="290" spans="1:24" ht="15.75" hidden="1" outlineLevel="2" x14ac:dyDescent="0.2">
      <c r="A290" s="59" t="s">
        <v>354</v>
      </c>
      <c r="B290" s="59" t="s">
        <v>378</v>
      </c>
      <c r="C290" s="59" t="s">
        <v>241</v>
      </c>
      <c r="D290" s="59" t="s">
        <v>41</v>
      </c>
      <c r="E290" s="82" t="s">
        <v>42</v>
      </c>
      <c r="F290" s="3">
        <v>12776</v>
      </c>
      <c r="G290" s="3"/>
      <c r="H290" s="3">
        <f>SUM(F290:G290)</f>
        <v>12776</v>
      </c>
      <c r="I290" s="3"/>
      <c r="J290" s="3"/>
      <c r="K290" s="3">
        <f>SUM(H290:J290)</f>
        <v>12776</v>
      </c>
      <c r="L290" s="64"/>
      <c r="M290" s="3"/>
      <c r="N290" s="3"/>
      <c r="O290" s="3"/>
      <c r="P290" s="3"/>
      <c r="Q290" s="64"/>
      <c r="R290" s="3"/>
      <c r="S290" s="3"/>
      <c r="T290" s="3"/>
      <c r="U290" s="3"/>
    </row>
    <row r="291" spans="1:24" ht="15.75" hidden="1" outlineLevel="2" x14ac:dyDescent="0.2">
      <c r="A291" s="210" t="s">
        <v>354</v>
      </c>
      <c r="B291" s="210" t="s">
        <v>378</v>
      </c>
      <c r="C291" s="210" t="s">
        <v>464</v>
      </c>
      <c r="D291" s="210"/>
      <c r="E291" s="61" t="s">
        <v>642</v>
      </c>
      <c r="F291" s="64">
        <f t="shared" si="468"/>
        <v>1500</v>
      </c>
      <c r="G291" s="64">
        <f t="shared" si="468"/>
        <v>0</v>
      </c>
      <c r="H291" s="64">
        <f t="shared" si="468"/>
        <v>1500</v>
      </c>
      <c r="I291" s="64">
        <f t="shared" si="468"/>
        <v>0</v>
      </c>
      <c r="J291" s="64">
        <f t="shared" si="468"/>
        <v>0</v>
      </c>
      <c r="K291" s="64">
        <f t="shared" si="468"/>
        <v>1500</v>
      </c>
      <c r="L291" s="64">
        <f t="shared" si="469"/>
        <v>1500</v>
      </c>
      <c r="M291" s="64">
        <f t="shared" si="468"/>
        <v>0</v>
      </c>
      <c r="N291" s="64">
        <f t="shared" si="468"/>
        <v>1500</v>
      </c>
      <c r="O291" s="64">
        <f t="shared" si="468"/>
        <v>0</v>
      </c>
      <c r="P291" s="64">
        <f t="shared" si="468"/>
        <v>1500</v>
      </c>
      <c r="Q291" s="64">
        <f t="shared" si="469"/>
        <v>1500</v>
      </c>
      <c r="R291" s="64">
        <f t="shared" si="468"/>
        <v>0</v>
      </c>
      <c r="S291" s="64">
        <f t="shared" si="468"/>
        <v>1500</v>
      </c>
      <c r="T291" s="64">
        <f t="shared" si="468"/>
        <v>0</v>
      </c>
      <c r="U291" s="64">
        <f t="shared" si="468"/>
        <v>1500</v>
      </c>
    </row>
    <row r="292" spans="1:24" ht="15.75" hidden="1" outlineLevel="2" x14ac:dyDescent="0.2">
      <c r="A292" s="59" t="s">
        <v>354</v>
      </c>
      <c r="B292" s="59" t="s">
        <v>378</v>
      </c>
      <c r="C292" s="59" t="s">
        <v>464</v>
      </c>
      <c r="D292" s="59" t="s">
        <v>6</v>
      </c>
      <c r="E292" s="82" t="s">
        <v>7</v>
      </c>
      <c r="F292" s="3">
        <v>1500</v>
      </c>
      <c r="G292" s="3"/>
      <c r="H292" s="3">
        <f>SUM(F292:G292)</f>
        <v>1500</v>
      </c>
      <c r="I292" s="3"/>
      <c r="J292" s="3"/>
      <c r="K292" s="3">
        <f>SUM(H292:J292)</f>
        <v>1500</v>
      </c>
      <c r="L292" s="69">
        <v>1500</v>
      </c>
      <c r="M292" s="3"/>
      <c r="N292" s="3">
        <f>SUM(L292:M292)</f>
        <v>1500</v>
      </c>
      <c r="O292" s="3"/>
      <c r="P292" s="3">
        <f>SUM(N292:O292)</f>
        <v>1500</v>
      </c>
      <c r="Q292" s="69">
        <v>1500</v>
      </c>
      <c r="R292" s="3"/>
      <c r="S292" s="3">
        <f>SUM(Q292:R292)</f>
        <v>1500</v>
      </c>
      <c r="T292" s="3"/>
      <c r="U292" s="3">
        <f>SUM(S292:T292)</f>
        <v>1500</v>
      </c>
    </row>
    <row r="293" spans="1:24" ht="15.75" hidden="1" outlineLevel="2" x14ac:dyDescent="0.2">
      <c r="A293" s="210" t="s">
        <v>354</v>
      </c>
      <c r="B293" s="210" t="s">
        <v>378</v>
      </c>
      <c r="C293" s="210" t="s">
        <v>83</v>
      </c>
      <c r="D293" s="210"/>
      <c r="E293" s="61" t="s">
        <v>654</v>
      </c>
      <c r="F293" s="64">
        <f t="shared" ref="F293:U296" si="480">F294</f>
        <v>1100</v>
      </c>
      <c r="G293" s="64">
        <f t="shared" si="480"/>
        <v>0</v>
      </c>
      <c r="H293" s="64">
        <f t="shared" si="480"/>
        <v>1100</v>
      </c>
      <c r="I293" s="64">
        <f t="shared" si="480"/>
        <v>0</v>
      </c>
      <c r="J293" s="64">
        <f t="shared" si="480"/>
        <v>0</v>
      </c>
      <c r="K293" s="64">
        <f t="shared" si="480"/>
        <v>1100</v>
      </c>
      <c r="L293" s="64">
        <f t="shared" ref="L293:Q295" si="481">L294</f>
        <v>711</v>
      </c>
      <c r="M293" s="64">
        <f t="shared" si="480"/>
        <v>0</v>
      </c>
      <c r="N293" s="64">
        <f t="shared" si="480"/>
        <v>711</v>
      </c>
      <c r="O293" s="64">
        <f t="shared" si="480"/>
        <v>0</v>
      </c>
      <c r="P293" s="64">
        <f t="shared" si="480"/>
        <v>711</v>
      </c>
      <c r="Q293" s="64">
        <f t="shared" si="481"/>
        <v>711</v>
      </c>
      <c r="R293" s="64">
        <f t="shared" si="480"/>
        <v>0</v>
      </c>
      <c r="S293" s="64">
        <f t="shared" si="480"/>
        <v>711</v>
      </c>
      <c r="T293" s="64">
        <f t="shared" si="480"/>
        <v>0</v>
      </c>
      <c r="U293" s="64">
        <f t="shared" si="480"/>
        <v>711</v>
      </c>
    </row>
    <row r="294" spans="1:24" ht="15.75" hidden="1" outlineLevel="3" x14ac:dyDescent="0.2">
      <c r="A294" s="210" t="s">
        <v>354</v>
      </c>
      <c r="B294" s="210" t="s">
        <v>378</v>
      </c>
      <c r="C294" s="210" t="s">
        <v>114</v>
      </c>
      <c r="D294" s="210"/>
      <c r="E294" s="61" t="s">
        <v>685</v>
      </c>
      <c r="F294" s="64">
        <f t="shared" si="480"/>
        <v>1100</v>
      </c>
      <c r="G294" s="64">
        <f t="shared" si="480"/>
        <v>0</v>
      </c>
      <c r="H294" s="64">
        <f t="shared" si="480"/>
        <v>1100</v>
      </c>
      <c r="I294" s="64">
        <f t="shared" si="480"/>
        <v>0</v>
      </c>
      <c r="J294" s="64">
        <f t="shared" si="480"/>
        <v>0</v>
      </c>
      <c r="K294" s="64">
        <f t="shared" si="480"/>
        <v>1100</v>
      </c>
      <c r="L294" s="64">
        <f t="shared" si="481"/>
        <v>711</v>
      </c>
      <c r="M294" s="64">
        <f t="shared" si="480"/>
        <v>0</v>
      </c>
      <c r="N294" s="64">
        <f t="shared" si="480"/>
        <v>711</v>
      </c>
      <c r="O294" s="64">
        <f t="shared" si="480"/>
        <v>0</v>
      </c>
      <c r="P294" s="64">
        <f t="shared" si="480"/>
        <v>711</v>
      </c>
      <c r="Q294" s="64">
        <f t="shared" si="481"/>
        <v>711</v>
      </c>
      <c r="R294" s="64">
        <f t="shared" si="480"/>
        <v>0</v>
      </c>
      <c r="S294" s="64">
        <f t="shared" si="480"/>
        <v>711</v>
      </c>
      <c r="T294" s="64">
        <f t="shared" si="480"/>
        <v>0</v>
      </c>
      <c r="U294" s="64">
        <f t="shared" si="480"/>
        <v>711</v>
      </c>
    </row>
    <row r="295" spans="1:24" ht="15.75" hidden="1" outlineLevel="4" x14ac:dyDescent="0.2">
      <c r="A295" s="210" t="s">
        <v>354</v>
      </c>
      <c r="B295" s="210" t="s">
        <v>378</v>
      </c>
      <c r="C295" s="210" t="s">
        <v>115</v>
      </c>
      <c r="D295" s="210"/>
      <c r="E295" s="61" t="s">
        <v>326</v>
      </c>
      <c r="F295" s="64">
        <f t="shared" si="480"/>
        <v>1100</v>
      </c>
      <c r="G295" s="64">
        <f t="shared" si="480"/>
        <v>0</v>
      </c>
      <c r="H295" s="64">
        <f t="shared" si="480"/>
        <v>1100</v>
      </c>
      <c r="I295" s="64">
        <f t="shared" si="480"/>
        <v>0</v>
      </c>
      <c r="J295" s="64">
        <f t="shared" si="480"/>
        <v>0</v>
      </c>
      <c r="K295" s="64">
        <f t="shared" si="480"/>
        <v>1100</v>
      </c>
      <c r="L295" s="64">
        <f t="shared" si="481"/>
        <v>711</v>
      </c>
      <c r="M295" s="64">
        <f t="shared" si="480"/>
        <v>0</v>
      </c>
      <c r="N295" s="64">
        <f t="shared" si="480"/>
        <v>711</v>
      </c>
      <c r="O295" s="64">
        <f t="shared" si="480"/>
        <v>0</v>
      </c>
      <c r="P295" s="64">
        <f t="shared" si="480"/>
        <v>711</v>
      </c>
      <c r="Q295" s="64">
        <f t="shared" si="481"/>
        <v>711</v>
      </c>
      <c r="R295" s="64">
        <f t="shared" si="480"/>
        <v>0</v>
      </c>
      <c r="S295" s="64">
        <f t="shared" si="480"/>
        <v>711</v>
      </c>
      <c r="T295" s="64">
        <f t="shared" si="480"/>
        <v>0</v>
      </c>
      <c r="U295" s="64">
        <f t="shared" si="480"/>
        <v>711</v>
      </c>
    </row>
    <row r="296" spans="1:24" ht="15.75" hidden="1" outlineLevel="7" x14ac:dyDescent="0.2">
      <c r="A296" s="210" t="s">
        <v>354</v>
      </c>
      <c r="B296" s="210" t="s">
        <v>378</v>
      </c>
      <c r="C296" s="210" t="s">
        <v>325</v>
      </c>
      <c r="D296" s="210"/>
      <c r="E296" s="61" t="s">
        <v>116</v>
      </c>
      <c r="F296" s="64">
        <f>F297</f>
        <v>1100</v>
      </c>
      <c r="G296" s="64">
        <f t="shared" si="480"/>
        <v>0</v>
      </c>
      <c r="H296" s="64">
        <f t="shared" si="480"/>
        <v>1100</v>
      </c>
      <c r="I296" s="64">
        <f t="shared" si="480"/>
        <v>0</v>
      </c>
      <c r="J296" s="64">
        <f t="shared" si="480"/>
        <v>0</v>
      </c>
      <c r="K296" s="64">
        <f t="shared" si="480"/>
        <v>1100</v>
      </c>
      <c r="L296" s="64">
        <f>L297</f>
        <v>711</v>
      </c>
      <c r="M296" s="64">
        <f t="shared" si="480"/>
        <v>0</v>
      </c>
      <c r="N296" s="64">
        <f t="shared" si="480"/>
        <v>711</v>
      </c>
      <c r="O296" s="64">
        <f t="shared" si="480"/>
        <v>0</v>
      </c>
      <c r="P296" s="64">
        <f t="shared" si="480"/>
        <v>711</v>
      </c>
      <c r="Q296" s="64">
        <f>Q297</f>
        <v>711</v>
      </c>
      <c r="R296" s="64">
        <f t="shared" si="480"/>
        <v>0</v>
      </c>
      <c r="S296" s="64">
        <f t="shared" si="480"/>
        <v>711</v>
      </c>
      <c r="T296" s="64">
        <f t="shared" si="480"/>
        <v>0</v>
      </c>
      <c r="U296" s="64">
        <f t="shared" si="480"/>
        <v>711</v>
      </c>
    </row>
    <row r="297" spans="1:24" ht="15.75" hidden="1" outlineLevel="7" x14ac:dyDescent="0.2">
      <c r="A297" s="59" t="s">
        <v>354</v>
      </c>
      <c r="B297" s="59" t="s">
        <v>378</v>
      </c>
      <c r="C297" s="59" t="s">
        <v>325</v>
      </c>
      <c r="D297" s="59" t="s">
        <v>14</v>
      </c>
      <c r="E297" s="82" t="s">
        <v>15</v>
      </c>
      <c r="F297" s="3">
        <v>1100</v>
      </c>
      <c r="G297" s="3"/>
      <c r="H297" s="3">
        <f>SUM(F297:G297)</f>
        <v>1100</v>
      </c>
      <c r="I297" s="3"/>
      <c r="J297" s="3"/>
      <c r="K297" s="3">
        <f>SUM(H297:J297)</f>
        <v>1100</v>
      </c>
      <c r="L297" s="69">
        <v>711</v>
      </c>
      <c r="M297" s="3"/>
      <c r="N297" s="3">
        <f>SUM(L297:M297)</f>
        <v>711</v>
      </c>
      <c r="O297" s="3"/>
      <c r="P297" s="3">
        <f>SUM(N297:O297)</f>
        <v>711</v>
      </c>
      <c r="Q297" s="69">
        <v>711</v>
      </c>
      <c r="R297" s="3"/>
      <c r="S297" s="3">
        <f>SUM(Q297:R297)</f>
        <v>711</v>
      </c>
      <c r="T297" s="3"/>
      <c r="U297" s="3">
        <f>SUM(S297:T297)</f>
        <v>711</v>
      </c>
    </row>
    <row r="298" spans="1:24" ht="15.75" outlineLevel="7" x14ac:dyDescent="0.2">
      <c r="A298" s="210" t="s">
        <v>354</v>
      </c>
      <c r="B298" s="210" t="s">
        <v>380</v>
      </c>
      <c r="C298" s="59"/>
      <c r="D298" s="59"/>
      <c r="E298" s="60" t="s">
        <v>381</v>
      </c>
      <c r="F298" s="64">
        <f t="shared" ref="F298:U298" si="482">F299+F320+F389+F333</f>
        <v>475770.19999999995</v>
      </c>
      <c r="G298" s="64">
        <f t="shared" si="482"/>
        <v>160898.12669999999</v>
      </c>
      <c r="H298" s="64">
        <f t="shared" si="482"/>
        <v>636668.32670000009</v>
      </c>
      <c r="I298" s="64">
        <f t="shared" si="482"/>
        <v>19251.855780000002</v>
      </c>
      <c r="J298" s="64">
        <f t="shared" si="482"/>
        <v>30494.43102</v>
      </c>
      <c r="K298" s="64">
        <f t="shared" si="482"/>
        <v>686414.61349999998</v>
      </c>
      <c r="L298" s="64">
        <f t="shared" si="482"/>
        <v>348098</v>
      </c>
      <c r="M298" s="64">
        <f t="shared" si="482"/>
        <v>7175.2390199999991</v>
      </c>
      <c r="N298" s="64">
        <f t="shared" si="482"/>
        <v>355273.23901999998</v>
      </c>
      <c r="O298" s="64">
        <f t="shared" si="482"/>
        <v>0</v>
      </c>
      <c r="P298" s="64">
        <f t="shared" si="482"/>
        <v>355273.23901999998</v>
      </c>
      <c r="Q298" s="64">
        <f t="shared" si="482"/>
        <v>351417.2</v>
      </c>
      <c r="R298" s="64">
        <f t="shared" si="482"/>
        <v>5588.51595</v>
      </c>
      <c r="S298" s="64">
        <f t="shared" si="482"/>
        <v>357005.71595000004</v>
      </c>
      <c r="T298" s="64">
        <f t="shared" si="482"/>
        <v>0</v>
      </c>
      <c r="U298" s="64">
        <f t="shared" si="482"/>
        <v>357005.71595000004</v>
      </c>
    </row>
    <row r="299" spans="1:24" ht="15.75" outlineLevel="1" x14ac:dyDescent="0.2">
      <c r="A299" s="210" t="s">
        <v>354</v>
      </c>
      <c r="B299" s="210" t="s">
        <v>382</v>
      </c>
      <c r="C299" s="210"/>
      <c r="D299" s="210"/>
      <c r="E299" s="61" t="s">
        <v>383</v>
      </c>
      <c r="F299" s="64">
        <f t="shared" ref="F299:U300" si="483">F300</f>
        <v>119863.1</v>
      </c>
      <c r="G299" s="64">
        <f t="shared" si="483"/>
        <v>-8.3299999999999999E-2</v>
      </c>
      <c r="H299" s="64">
        <f t="shared" si="483"/>
        <v>119863.01670000001</v>
      </c>
      <c r="I299" s="64">
        <f t="shared" si="483"/>
        <v>7487.0598900000005</v>
      </c>
      <c r="J299" s="64">
        <f t="shared" si="483"/>
        <v>0</v>
      </c>
      <c r="K299" s="64">
        <f t="shared" si="483"/>
        <v>127350.07659000001</v>
      </c>
      <c r="L299" s="64">
        <f t="shared" ref="L299:Q300" si="484">L300</f>
        <v>99960.9</v>
      </c>
      <c r="M299" s="64">
        <f t="shared" si="483"/>
        <v>2943.8390199999999</v>
      </c>
      <c r="N299" s="64">
        <f t="shared" si="483"/>
        <v>102904.73901999999</v>
      </c>
      <c r="O299" s="64">
        <f t="shared" si="483"/>
        <v>0</v>
      </c>
      <c r="P299" s="64">
        <f t="shared" si="483"/>
        <v>102904.73901999999</v>
      </c>
      <c r="Q299" s="64">
        <f t="shared" si="484"/>
        <v>99960.9</v>
      </c>
      <c r="R299" s="64">
        <f t="shared" si="483"/>
        <v>1357.1159500000001</v>
      </c>
      <c r="S299" s="64">
        <f t="shared" si="483"/>
        <v>101318.01595</v>
      </c>
      <c r="T299" s="64">
        <f t="shared" si="483"/>
        <v>0</v>
      </c>
      <c r="U299" s="64">
        <f t="shared" si="483"/>
        <v>101318.01595</v>
      </c>
      <c r="W299" s="176"/>
      <c r="X299" s="176"/>
    </row>
    <row r="300" spans="1:24" ht="17.25" customHeight="1" outlineLevel="2" x14ac:dyDescent="0.2">
      <c r="A300" s="210" t="s">
        <v>354</v>
      </c>
      <c r="B300" s="210" t="s">
        <v>382</v>
      </c>
      <c r="C300" s="210" t="s">
        <v>93</v>
      </c>
      <c r="D300" s="210"/>
      <c r="E300" s="61" t="s">
        <v>656</v>
      </c>
      <c r="F300" s="64">
        <f>F301</f>
        <v>119863.1</v>
      </c>
      <c r="G300" s="64">
        <f t="shared" si="483"/>
        <v>-8.3299999999999999E-2</v>
      </c>
      <c r="H300" s="64">
        <f t="shared" si="483"/>
        <v>119863.01670000001</v>
      </c>
      <c r="I300" s="64">
        <f t="shared" si="483"/>
        <v>7487.0598900000005</v>
      </c>
      <c r="J300" s="64">
        <f t="shared" si="483"/>
        <v>0</v>
      </c>
      <c r="K300" s="64">
        <f t="shared" si="483"/>
        <v>127350.07659000001</v>
      </c>
      <c r="L300" s="64">
        <f t="shared" si="484"/>
        <v>99960.9</v>
      </c>
      <c r="M300" s="64">
        <f t="shared" si="483"/>
        <v>2943.8390199999999</v>
      </c>
      <c r="N300" s="64">
        <f t="shared" si="483"/>
        <v>102904.73901999999</v>
      </c>
      <c r="O300" s="64">
        <f t="shared" si="483"/>
        <v>0</v>
      </c>
      <c r="P300" s="64">
        <f t="shared" si="483"/>
        <v>102904.73901999999</v>
      </c>
      <c r="Q300" s="64">
        <f t="shared" si="484"/>
        <v>99960.9</v>
      </c>
      <c r="R300" s="64">
        <f t="shared" si="483"/>
        <v>1357.1159500000001</v>
      </c>
      <c r="S300" s="64">
        <f t="shared" si="483"/>
        <v>101318.01595</v>
      </c>
      <c r="T300" s="64">
        <f t="shared" si="483"/>
        <v>0</v>
      </c>
      <c r="U300" s="64">
        <f t="shared" si="483"/>
        <v>101318.01595</v>
      </c>
    </row>
    <row r="301" spans="1:24" ht="31.5" outlineLevel="3" x14ac:dyDescent="0.2">
      <c r="A301" s="210" t="s">
        <v>354</v>
      </c>
      <c r="B301" s="210" t="s">
        <v>382</v>
      </c>
      <c r="C301" s="210" t="s">
        <v>118</v>
      </c>
      <c r="D301" s="210"/>
      <c r="E301" s="61" t="s">
        <v>663</v>
      </c>
      <c r="F301" s="64">
        <f t="shared" ref="F301:U301" si="485">F302</f>
        <v>119863.1</v>
      </c>
      <c r="G301" s="64">
        <f t="shared" si="485"/>
        <v>-8.3299999999999999E-2</v>
      </c>
      <c r="H301" s="64">
        <f t="shared" si="485"/>
        <v>119863.01670000001</v>
      </c>
      <c r="I301" s="64">
        <f t="shared" si="485"/>
        <v>7487.0598900000005</v>
      </c>
      <c r="J301" s="64">
        <f t="shared" si="485"/>
        <v>0</v>
      </c>
      <c r="K301" s="64">
        <f t="shared" si="485"/>
        <v>127350.07659000001</v>
      </c>
      <c r="L301" s="64">
        <f t="shared" ref="L301:Q301" si="486">L302</f>
        <v>99960.9</v>
      </c>
      <c r="M301" s="64">
        <f t="shared" si="485"/>
        <v>2943.8390199999999</v>
      </c>
      <c r="N301" s="64">
        <f t="shared" si="485"/>
        <v>102904.73901999999</v>
      </c>
      <c r="O301" s="64">
        <f t="shared" si="485"/>
        <v>0</v>
      </c>
      <c r="P301" s="64">
        <f t="shared" si="485"/>
        <v>102904.73901999999</v>
      </c>
      <c r="Q301" s="64">
        <f t="shared" si="486"/>
        <v>99960.9</v>
      </c>
      <c r="R301" s="64">
        <f t="shared" si="485"/>
        <v>1357.1159500000001</v>
      </c>
      <c r="S301" s="64">
        <f t="shared" si="485"/>
        <v>101318.01595</v>
      </c>
      <c r="T301" s="64">
        <f t="shared" si="485"/>
        <v>0</v>
      </c>
      <c r="U301" s="64">
        <f t="shared" si="485"/>
        <v>101318.01595</v>
      </c>
    </row>
    <row r="302" spans="1:24" ht="15.75" outlineLevel="4" collapsed="1" x14ac:dyDescent="0.2">
      <c r="A302" s="210" t="s">
        <v>354</v>
      </c>
      <c r="B302" s="210" t="s">
        <v>382</v>
      </c>
      <c r="C302" s="210" t="s">
        <v>119</v>
      </c>
      <c r="D302" s="210"/>
      <c r="E302" s="61" t="s">
        <v>120</v>
      </c>
      <c r="F302" s="64">
        <f>F303+F307+F310+F316+F318+F314</f>
        <v>119863.1</v>
      </c>
      <c r="G302" s="64">
        <f t="shared" ref="G302:I302" si="487">G303+G307+G310+G316+G318+G314</f>
        <v>-8.3299999999999999E-2</v>
      </c>
      <c r="H302" s="64">
        <f t="shared" si="487"/>
        <v>119863.01670000001</v>
      </c>
      <c r="I302" s="64">
        <f t="shared" si="487"/>
        <v>7487.0598900000005</v>
      </c>
      <c r="J302" s="64">
        <f t="shared" ref="J302:K302" si="488">J303+J307+J310+J316+J318+J314</f>
        <v>0</v>
      </c>
      <c r="K302" s="64">
        <f t="shared" si="488"/>
        <v>127350.07659000001</v>
      </c>
      <c r="L302" s="64">
        <f>L303+L307+L310+L316+L318+L314</f>
        <v>99960.9</v>
      </c>
      <c r="M302" s="64">
        <f t="shared" ref="M302:O302" si="489">M303+M307+M310+M316+M318+M314</f>
        <v>2943.8390199999999</v>
      </c>
      <c r="N302" s="64">
        <f t="shared" ref="N302:P302" si="490">N303+N307+N310+N316+N318+N314</f>
        <v>102904.73901999999</v>
      </c>
      <c r="O302" s="64">
        <f t="shared" si="489"/>
        <v>0</v>
      </c>
      <c r="P302" s="64">
        <f t="shared" si="490"/>
        <v>102904.73901999999</v>
      </c>
      <c r="Q302" s="64">
        <f>Q303+Q307+Q310+Q316+Q318+Q314</f>
        <v>99960.9</v>
      </c>
      <c r="R302" s="64">
        <f t="shared" ref="R302:T302" si="491">R303+R307+R310+R316+R318+R314</f>
        <v>1357.1159500000001</v>
      </c>
      <c r="S302" s="64">
        <f t="shared" ref="S302:U302" si="492">S303+S307+S310+S316+S318+S314</f>
        <v>101318.01595</v>
      </c>
      <c r="T302" s="64">
        <f t="shared" si="491"/>
        <v>0</v>
      </c>
      <c r="U302" s="64">
        <f t="shared" si="492"/>
        <v>101318.01595</v>
      </c>
    </row>
    <row r="303" spans="1:24" ht="31.5" hidden="1" outlineLevel="5" x14ac:dyDescent="0.2">
      <c r="A303" s="210" t="s">
        <v>354</v>
      </c>
      <c r="B303" s="210" t="s">
        <v>382</v>
      </c>
      <c r="C303" s="210" t="s">
        <v>121</v>
      </c>
      <c r="D303" s="210"/>
      <c r="E303" s="61" t="s">
        <v>122</v>
      </c>
      <c r="F303" s="64">
        <f>F306+F304+F305</f>
        <v>8687.1</v>
      </c>
      <c r="G303" s="64">
        <f t="shared" ref="G303:I303" si="493">G306+G304+G305</f>
        <v>0</v>
      </c>
      <c r="H303" s="64">
        <f t="shared" si="493"/>
        <v>8687.1</v>
      </c>
      <c r="I303" s="64">
        <f t="shared" si="493"/>
        <v>0</v>
      </c>
      <c r="J303" s="64">
        <f t="shared" ref="J303:K303" si="494">J306+J304+J305</f>
        <v>0</v>
      </c>
      <c r="K303" s="64">
        <f t="shared" si="494"/>
        <v>8687.1</v>
      </c>
      <c r="L303" s="64">
        <f t="shared" ref="L303:Q303" si="495">L306+L304+L305</f>
        <v>8387.1</v>
      </c>
      <c r="M303" s="64">
        <f t="shared" ref="M303:O303" si="496">M306+M304+M305</f>
        <v>0</v>
      </c>
      <c r="N303" s="64">
        <f t="shared" ref="N303:P303" si="497">N306+N304+N305</f>
        <v>8387.1</v>
      </c>
      <c r="O303" s="64">
        <f t="shared" si="496"/>
        <v>0</v>
      </c>
      <c r="P303" s="64">
        <f t="shared" si="497"/>
        <v>8387.1</v>
      </c>
      <c r="Q303" s="64">
        <f t="shared" si="495"/>
        <v>8387.1</v>
      </c>
      <c r="R303" s="64">
        <f t="shared" ref="R303:T303" si="498">R306+R304+R305</f>
        <v>0</v>
      </c>
      <c r="S303" s="64">
        <f t="shared" ref="S303:U303" si="499">S306+S304+S305</f>
        <v>8387.1</v>
      </c>
      <c r="T303" s="64">
        <f t="shared" si="498"/>
        <v>0</v>
      </c>
      <c r="U303" s="64">
        <f t="shared" si="499"/>
        <v>8387.1</v>
      </c>
    </row>
    <row r="304" spans="1:24" ht="15.75" hidden="1" outlineLevel="5" x14ac:dyDescent="0.2">
      <c r="A304" s="59" t="s">
        <v>354</v>
      </c>
      <c r="B304" s="59" t="s">
        <v>382</v>
      </c>
      <c r="C304" s="59" t="s">
        <v>121</v>
      </c>
      <c r="D304" s="59" t="s">
        <v>6</v>
      </c>
      <c r="E304" s="82" t="s">
        <v>7</v>
      </c>
      <c r="F304" s="3">
        <v>5300</v>
      </c>
      <c r="G304" s="3"/>
      <c r="H304" s="3">
        <f t="shared" ref="H304:H306" si="500">SUM(F304:G304)</f>
        <v>5300</v>
      </c>
      <c r="I304" s="3"/>
      <c r="J304" s="3"/>
      <c r="K304" s="3">
        <f t="shared" ref="K304:K306" si="501">SUM(H304:J304)</f>
        <v>5300</v>
      </c>
      <c r="L304" s="69">
        <v>5000</v>
      </c>
      <c r="M304" s="3"/>
      <c r="N304" s="3">
        <f t="shared" ref="N304:N306" si="502">SUM(L304:M304)</f>
        <v>5000</v>
      </c>
      <c r="O304" s="3"/>
      <c r="P304" s="3">
        <f t="shared" ref="P304:P306" si="503">SUM(N304:O304)</f>
        <v>5000</v>
      </c>
      <c r="Q304" s="69">
        <v>5000</v>
      </c>
      <c r="R304" s="3"/>
      <c r="S304" s="3">
        <f t="shared" ref="S304:S306" si="504">SUM(Q304:R304)</f>
        <v>5000</v>
      </c>
      <c r="T304" s="3"/>
      <c r="U304" s="3">
        <f t="shared" ref="U304:U306" si="505">SUM(S304:T304)</f>
        <v>5000</v>
      </c>
    </row>
    <row r="305" spans="1:23" ht="15.75" hidden="1" outlineLevel="5" x14ac:dyDescent="0.2">
      <c r="A305" s="59" t="s">
        <v>354</v>
      </c>
      <c r="B305" s="59" t="s">
        <v>382</v>
      </c>
      <c r="C305" s="59" t="s">
        <v>121</v>
      </c>
      <c r="D305" s="59" t="s">
        <v>41</v>
      </c>
      <c r="E305" s="82" t="s">
        <v>42</v>
      </c>
      <c r="F305" s="3">
        <v>500</v>
      </c>
      <c r="G305" s="3"/>
      <c r="H305" s="3">
        <f t="shared" si="500"/>
        <v>500</v>
      </c>
      <c r="I305" s="3"/>
      <c r="J305" s="3"/>
      <c r="K305" s="3">
        <f t="shared" si="501"/>
        <v>500</v>
      </c>
      <c r="L305" s="69">
        <v>500</v>
      </c>
      <c r="M305" s="3"/>
      <c r="N305" s="3">
        <f t="shared" si="502"/>
        <v>500</v>
      </c>
      <c r="O305" s="3"/>
      <c r="P305" s="3">
        <f t="shared" si="503"/>
        <v>500</v>
      </c>
      <c r="Q305" s="69">
        <v>500</v>
      </c>
      <c r="R305" s="3"/>
      <c r="S305" s="3">
        <f t="shared" si="504"/>
        <v>500</v>
      </c>
      <c r="T305" s="3"/>
      <c r="U305" s="3">
        <f t="shared" si="505"/>
        <v>500</v>
      </c>
    </row>
    <row r="306" spans="1:23" ht="15.75" hidden="1" outlineLevel="7" x14ac:dyDescent="0.2">
      <c r="A306" s="59" t="s">
        <v>354</v>
      </c>
      <c r="B306" s="59" t="s">
        <v>382</v>
      </c>
      <c r="C306" s="59" t="s">
        <v>121</v>
      </c>
      <c r="D306" s="59" t="s">
        <v>14</v>
      </c>
      <c r="E306" s="82" t="s">
        <v>15</v>
      </c>
      <c r="F306" s="3">
        <v>2887.1</v>
      </c>
      <c r="G306" s="3"/>
      <c r="H306" s="3">
        <f t="shared" si="500"/>
        <v>2887.1</v>
      </c>
      <c r="I306" s="3"/>
      <c r="J306" s="3"/>
      <c r="K306" s="3">
        <f t="shared" si="501"/>
        <v>2887.1</v>
      </c>
      <c r="L306" s="3">
        <v>2887.1</v>
      </c>
      <c r="M306" s="3"/>
      <c r="N306" s="3">
        <f t="shared" si="502"/>
        <v>2887.1</v>
      </c>
      <c r="O306" s="3"/>
      <c r="P306" s="3">
        <f t="shared" si="503"/>
        <v>2887.1</v>
      </c>
      <c r="Q306" s="3">
        <v>2887.1</v>
      </c>
      <c r="R306" s="3"/>
      <c r="S306" s="3">
        <f t="shared" si="504"/>
        <v>2887.1</v>
      </c>
      <c r="T306" s="3"/>
      <c r="U306" s="3">
        <f t="shared" si="505"/>
        <v>2887.1</v>
      </c>
    </row>
    <row r="307" spans="1:23" ht="15.75" outlineLevel="5" x14ac:dyDescent="0.2">
      <c r="A307" s="210" t="s">
        <v>354</v>
      </c>
      <c r="B307" s="210" t="s">
        <v>382</v>
      </c>
      <c r="C307" s="210" t="s">
        <v>123</v>
      </c>
      <c r="D307" s="210"/>
      <c r="E307" s="61" t="s">
        <v>320</v>
      </c>
      <c r="F307" s="64">
        <f t="shared" ref="F307:I307" si="506">F308+F309</f>
        <v>11900</v>
      </c>
      <c r="G307" s="64">
        <f t="shared" si="506"/>
        <v>0</v>
      </c>
      <c r="H307" s="64">
        <f t="shared" si="506"/>
        <v>11900</v>
      </c>
      <c r="I307" s="64">
        <f t="shared" si="506"/>
        <v>7472.0598900000005</v>
      </c>
      <c r="J307" s="64">
        <f t="shared" ref="J307:K307" si="507">J308+J309</f>
        <v>0</v>
      </c>
      <c r="K307" s="64">
        <f t="shared" si="507"/>
        <v>19372.05989</v>
      </c>
      <c r="L307" s="64">
        <f t="shared" ref="L307:S307" si="508">L308+L309</f>
        <v>11950</v>
      </c>
      <c r="M307" s="64">
        <f t="shared" si="508"/>
        <v>0</v>
      </c>
      <c r="N307" s="64">
        <f t="shared" si="508"/>
        <v>11950</v>
      </c>
      <c r="O307" s="64">
        <f t="shared" ref="O307:P307" si="509">O308+O309</f>
        <v>0</v>
      </c>
      <c r="P307" s="64">
        <f t="shared" si="509"/>
        <v>11950</v>
      </c>
      <c r="Q307" s="64">
        <f t="shared" si="508"/>
        <v>11950</v>
      </c>
      <c r="R307" s="64">
        <f t="shared" si="508"/>
        <v>0</v>
      </c>
      <c r="S307" s="64">
        <f t="shared" si="508"/>
        <v>11950</v>
      </c>
      <c r="T307" s="64">
        <f t="shared" ref="T307:U307" si="510">T308+T309</f>
        <v>0</v>
      </c>
      <c r="U307" s="64">
        <f t="shared" si="510"/>
        <v>11950</v>
      </c>
    </row>
    <row r="308" spans="1:23" ht="15.75" outlineLevel="7" x14ac:dyDescent="0.2">
      <c r="A308" s="59" t="s">
        <v>354</v>
      </c>
      <c r="B308" s="59" t="s">
        <v>382</v>
      </c>
      <c r="C308" s="59" t="s">
        <v>123</v>
      </c>
      <c r="D308" s="59" t="s">
        <v>6</v>
      </c>
      <c r="E308" s="82" t="s">
        <v>7</v>
      </c>
      <c r="F308" s="3">
        <v>1500</v>
      </c>
      <c r="G308" s="3"/>
      <c r="H308" s="3">
        <f t="shared" ref="H308:H309" si="511">SUM(F308:G308)</f>
        <v>1500</v>
      </c>
      <c r="I308" s="3">
        <v>433.86896999999999</v>
      </c>
      <c r="J308" s="3"/>
      <c r="K308" s="3">
        <f t="shared" ref="K308:K309" si="512">SUM(H308:J308)</f>
        <v>1933.86897</v>
      </c>
      <c r="L308" s="69">
        <v>1550</v>
      </c>
      <c r="M308" s="3"/>
      <c r="N308" s="3">
        <f t="shared" ref="N308:N309" si="513">SUM(L308:M308)</f>
        <v>1550</v>
      </c>
      <c r="O308" s="3"/>
      <c r="P308" s="3">
        <f t="shared" ref="P308:P309" si="514">SUM(N308:O308)</f>
        <v>1550</v>
      </c>
      <c r="Q308" s="69">
        <v>1550</v>
      </c>
      <c r="R308" s="3"/>
      <c r="S308" s="3">
        <f t="shared" ref="S308:S309" si="515">SUM(Q308:R308)</f>
        <v>1550</v>
      </c>
      <c r="T308" s="3"/>
      <c r="U308" s="3">
        <f t="shared" ref="U308:U309" si="516">SUM(S308:T308)</f>
        <v>1550</v>
      </c>
    </row>
    <row r="309" spans="1:23" ht="15.75" outlineLevel="7" x14ac:dyDescent="0.2">
      <c r="A309" s="59" t="s">
        <v>354</v>
      </c>
      <c r="B309" s="59" t="s">
        <v>382</v>
      </c>
      <c r="C309" s="59" t="s">
        <v>123</v>
      </c>
      <c r="D309" s="59" t="s">
        <v>41</v>
      </c>
      <c r="E309" s="82" t="s">
        <v>42</v>
      </c>
      <c r="F309" s="3">
        <v>10400</v>
      </c>
      <c r="G309" s="3"/>
      <c r="H309" s="3">
        <f t="shared" si="511"/>
        <v>10400</v>
      </c>
      <c r="I309" s="3">
        <f>7487.05989-15-433.86897</f>
        <v>7038.1909200000009</v>
      </c>
      <c r="J309" s="3"/>
      <c r="K309" s="3">
        <f t="shared" si="512"/>
        <v>17438.190920000001</v>
      </c>
      <c r="L309" s="69">
        <v>10400</v>
      </c>
      <c r="M309" s="3"/>
      <c r="N309" s="3">
        <f t="shared" si="513"/>
        <v>10400</v>
      </c>
      <c r="O309" s="3"/>
      <c r="P309" s="3">
        <f t="shared" si="514"/>
        <v>10400</v>
      </c>
      <c r="Q309" s="69">
        <v>10400</v>
      </c>
      <c r="R309" s="3"/>
      <c r="S309" s="3">
        <f t="shared" si="515"/>
        <v>10400</v>
      </c>
      <c r="T309" s="3"/>
      <c r="U309" s="3">
        <f t="shared" si="516"/>
        <v>10400</v>
      </c>
    </row>
    <row r="310" spans="1:23" ht="15.75" outlineLevel="5" x14ac:dyDescent="0.2">
      <c r="A310" s="210" t="s">
        <v>354</v>
      </c>
      <c r="B310" s="210" t="s">
        <v>382</v>
      </c>
      <c r="C310" s="210" t="s">
        <v>124</v>
      </c>
      <c r="D310" s="210"/>
      <c r="E310" s="61" t="s">
        <v>323</v>
      </c>
      <c r="F310" s="64">
        <f>F312+F311</f>
        <v>30230</v>
      </c>
      <c r="G310" s="64">
        <f t="shared" ref="G310" si="517">G312+G311</f>
        <v>0</v>
      </c>
      <c r="H310" s="64">
        <f>H312+H311+H313</f>
        <v>30230</v>
      </c>
      <c r="I310" s="64">
        <f t="shared" ref="I310:U310" si="518">I312+I311+I313</f>
        <v>15</v>
      </c>
      <c r="J310" s="64">
        <f t="shared" si="518"/>
        <v>0</v>
      </c>
      <c r="K310" s="64">
        <f t="shared" si="518"/>
        <v>30245</v>
      </c>
      <c r="L310" s="64">
        <f t="shared" si="518"/>
        <v>10577.8</v>
      </c>
      <c r="M310" s="64">
        <f t="shared" si="518"/>
        <v>0</v>
      </c>
      <c r="N310" s="64">
        <f t="shared" si="518"/>
        <v>10577.8</v>
      </c>
      <c r="O310" s="64">
        <f t="shared" si="518"/>
        <v>0</v>
      </c>
      <c r="P310" s="64">
        <f t="shared" si="518"/>
        <v>10577.8</v>
      </c>
      <c r="Q310" s="64">
        <f t="shared" si="518"/>
        <v>10577.8</v>
      </c>
      <c r="R310" s="64">
        <f t="shared" si="518"/>
        <v>0</v>
      </c>
      <c r="S310" s="64">
        <f t="shared" si="518"/>
        <v>10577.8</v>
      </c>
      <c r="T310" s="64">
        <f t="shared" si="518"/>
        <v>0</v>
      </c>
      <c r="U310" s="64">
        <f t="shared" si="518"/>
        <v>10577.8</v>
      </c>
    </row>
    <row r="311" spans="1:23" ht="15.75" hidden="1" outlineLevel="5" x14ac:dyDescent="0.2">
      <c r="A311" s="59" t="s">
        <v>354</v>
      </c>
      <c r="B311" s="59" t="s">
        <v>382</v>
      </c>
      <c r="C311" s="59" t="s">
        <v>124</v>
      </c>
      <c r="D311" s="59" t="s">
        <v>6</v>
      </c>
      <c r="E311" s="82" t="s">
        <v>7</v>
      </c>
      <c r="F311" s="3">
        <v>230</v>
      </c>
      <c r="G311" s="3"/>
      <c r="H311" s="3">
        <f t="shared" ref="H311:H312" si="519">SUM(F311:G311)</f>
        <v>230</v>
      </c>
      <c r="I311" s="3"/>
      <c r="J311" s="3"/>
      <c r="K311" s="3">
        <f t="shared" ref="K311:K313" si="520">SUM(H311:J311)</f>
        <v>230</v>
      </c>
      <c r="L311" s="3">
        <v>230</v>
      </c>
      <c r="M311" s="3"/>
      <c r="N311" s="3">
        <f t="shared" ref="N311:N312" si="521">SUM(L311:M311)</f>
        <v>230</v>
      </c>
      <c r="O311" s="3"/>
      <c r="P311" s="3">
        <f t="shared" ref="P311:P312" si="522">SUM(N311:O311)</f>
        <v>230</v>
      </c>
      <c r="Q311" s="3">
        <v>230</v>
      </c>
      <c r="R311" s="3"/>
      <c r="S311" s="3">
        <f t="shared" ref="S311:S312" si="523">SUM(Q311:R311)</f>
        <v>230</v>
      </c>
      <c r="T311" s="3"/>
      <c r="U311" s="3">
        <f t="shared" ref="U311:U312" si="524">SUM(S311:T311)</f>
        <v>230</v>
      </c>
    </row>
    <row r="312" spans="1:23" ht="15.75" hidden="1" outlineLevel="7" x14ac:dyDescent="0.2">
      <c r="A312" s="59" t="s">
        <v>354</v>
      </c>
      <c r="B312" s="59" t="s">
        <v>382</v>
      </c>
      <c r="C312" s="59" t="s">
        <v>124</v>
      </c>
      <c r="D312" s="59" t="s">
        <v>76</v>
      </c>
      <c r="E312" s="82" t="s">
        <v>77</v>
      </c>
      <c r="F312" s="3">
        <v>30000</v>
      </c>
      <c r="G312" s="3"/>
      <c r="H312" s="3">
        <f t="shared" si="519"/>
        <v>30000</v>
      </c>
      <c r="I312" s="3"/>
      <c r="J312" s="3"/>
      <c r="K312" s="3">
        <f t="shared" si="520"/>
        <v>30000</v>
      </c>
      <c r="L312" s="3">
        <v>10347.799999999999</v>
      </c>
      <c r="M312" s="3"/>
      <c r="N312" s="3">
        <f t="shared" si="521"/>
        <v>10347.799999999999</v>
      </c>
      <c r="O312" s="3"/>
      <c r="P312" s="3">
        <f t="shared" si="522"/>
        <v>10347.799999999999</v>
      </c>
      <c r="Q312" s="3">
        <v>10347.799999999999</v>
      </c>
      <c r="R312" s="3"/>
      <c r="S312" s="3">
        <f t="shared" si="523"/>
        <v>10347.799999999999</v>
      </c>
      <c r="T312" s="3"/>
      <c r="U312" s="3">
        <f t="shared" si="524"/>
        <v>10347.799999999999</v>
      </c>
    </row>
    <row r="313" spans="1:23" ht="15.75" outlineLevel="7" x14ac:dyDescent="0.2">
      <c r="A313" s="59" t="s">
        <v>354</v>
      </c>
      <c r="B313" s="59" t="s">
        <v>382</v>
      </c>
      <c r="C313" s="59" t="s">
        <v>124</v>
      </c>
      <c r="D313" s="59" t="s">
        <v>41</v>
      </c>
      <c r="E313" s="82" t="s">
        <v>42</v>
      </c>
      <c r="F313" s="3"/>
      <c r="G313" s="3"/>
      <c r="H313" s="3"/>
      <c r="I313" s="3">
        <v>15</v>
      </c>
      <c r="J313" s="3"/>
      <c r="K313" s="3">
        <f t="shared" si="520"/>
        <v>15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3" ht="31.5" hidden="1" outlineLevel="5" x14ac:dyDescent="0.2">
      <c r="A314" s="210" t="s">
        <v>354</v>
      </c>
      <c r="B314" s="210" t="s">
        <v>382</v>
      </c>
      <c r="C314" s="210" t="s">
        <v>548</v>
      </c>
      <c r="D314" s="210"/>
      <c r="E314" s="61" t="s">
        <v>305</v>
      </c>
      <c r="F314" s="64">
        <f t="shared" ref="F314:U314" si="525">F315</f>
        <v>246</v>
      </c>
      <c r="G314" s="64">
        <f t="shared" si="525"/>
        <v>0</v>
      </c>
      <c r="H314" s="64">
        <f t="shared" si="525"/>
        <v>246</v>
      </c>
      <c r="I314" s="64">
        <f t="shared" si="525"/>
        <v>0</v>
      </c>
      <c r="J314" s="64">
        <f t="shared" si="525"/>
        <v>0</v>
      </c>
      <c r="K314" s="64">
        <f t="shared" si="525"/>
        <v>246</v>
      </c>
      <c r="L314" s="64">
        <f t="shared" si="525"/>
        <v>246</v>
      </c>
      <c r="M314" s="64">
        <f t="shared" si="525"/>
        <v>0</v>
      </c>
      <c r="N314" s="64">
        <f t="shared" si="525"/>
        <v>246</v>
      </c>
      <c r="O314" s="64">
        <f t="shared" si="525"/>
        <v>0</v>
      </c>
      <c r="P314" s="64">
        <f t="shared" si="525"/>
        <v>246</v>
      </c>
      <c r="Q314" s="64">
        <f t="shared" si="525"/>
        <v>246</v>
      </c>
      <c r="R314" s="64">
        <f t="shared" si="525"/>
        <v>0</v>
      </c>
      <c r="S314" s="64">
        <f t="shared" si="525"/>
        <v>246</v>
      </c>
      <c r="T314" s="64">
        <f t="shared" si="525"/>
        <v>0</v>
      </c>
      <c r="U314" s="64">
        <f t="shared" si="525"/>
        <v>246</v>
      </c>
    </row>
    <row r="315" spans="1:23" ht="15.75" hidden="1" outlineLevel="7" x14ac:dyDescent="0.2">
      <c r="A315" s="59" t="s">
        <v>354</v>
      </c>
      <c r="B315" s="59" t="s">
        <v>382</v>
      </c>
      <c r="C315" s="59" t="s">
        <v>548</v>
      </c>
      <c r="D315" s="59" t="s">
        <v>41</v>
      </c>
      <c r="E315" s="82" t="s">
        <v>42</v>
      </c>
      <c r="F315" s="3">
        <v>246</v>
      </c>
      <c r="G315" s="3"/>
      <c r="H315" s="3">
        <f>SUM(F315:G315)</f>
        <v>246</v>
      </c>
      <c r="I315" s="3"/>
      <c r="J315" s="3"/>
      <c r="K315" s="3">
        <f>SUM(H315:J315)</f>
        <v>246</v>
      </c>
      <c r="L315" s="69">
        <v>246</v>
      </c>
      <c r="M315" s="3"/>
      <c r="N315" s="3">
        <f>SUM(L315:M315)</f>
        <v>246</v>
      </c>
      <c r="O315" s="3"/>
      <c r="P315" s="3">
        <f>SUM(N315:O315)</f>
        <v>246</v>
      </c>
      <c r="Q315" s="69">
        <v>246</v>
      </c>
      <c r="R315" s="3"/>
      <c r="S315" s="3">
        <f>SUM(Q315:R315)</f>
        <v>246</v>
      </c>
      <c r="T315" s="3"/>
      <c r="U315" s="3">
        <f>SUM(S315:T315)</f>
        <v>246</v>
      </c>
    </row>
    <row r="316" spans="1:23" ht="31.5" hidden="1" outlineLevel="7" x14ac:dyDescent="0.2">
      <c r="A316" s="210" t="s">
        <v>354</v>
      </c>
      <c r="B316" s="210" t="s">
        <v>382</v>
      </c>
      <c r="C316" s="210" t="s">
        <v>484</v>
      </c>
      <c r="D316" s="210"/>
      <c r="E316" s="61" t="s">
        <v>629</v>
      </c>
      <c r="F316" s="64">
        <f>F317</f>
        <v>18800</v>
      </c>
      <c r="G316" s="64">
        <f t="shared" ref="G316:K316" si="526">G317</f>
        <v>-8.3299999999999999E-2</v>
      </c>
      <c r="H316" s="64">
        <f t="shared" si="526"/>
        <v>18799.916700000002</v>
      </c>
      <c r="I316" s="64">
        <f t="shared" si="526"/>
        <v>0</v>
      </c>
      <c r="J316" s="64">
        <f t="shared" si="526"/>
        <v>0</v>
      </c>
      <c r="K316" s="64">
        <f t="shared" si="526"/>
        <v>18799.916700000002</v>
      </c>
      <c r="L316" s="64">
        <f t="shared" ref="L316:Q316" si="527">L317</f>
        <v>18800</v>
      </c>
      <c r="M316" s="64">
        <f t="shared" ref="M316:O316" si="528">M317</f>
        <v>2943.8390199999999</v>
      </c>
      <c r="N316" s="64">
        <f t="shared" ref="N316:P316" si="529">N317</f>
        <v>21743.839019999999</v>
      </c>
      <c r="O316" s="64">
        <f t="shared" si="528"/>
        <v>0</v>
      </c>
      <c r="P316" s="64">
        <f t="shared" si="529"/>
        <v>21743.839019999999</v>
      </c>
      <c r="Q316" s="64">
        <f t="shared" si="527"/>
        <v>18800</v>
      </c>
      <c r="R316" s="64">
        <f t="shared" ref="R316:T316" si="530">R317</f>
        <v>1357.1159500000001</v>
      </c>
      <c r="S316" s="64">
        <f t="shared" ref="S316:U316" si="531">S317</f>
        <v>20157.115949999999</v>
      </c>
      <c r="T316" s="64">
        <f t="shared" si="530"/>
        <v>0</v>
      </c>
      <c r="U316" s="64">
        <f t="shared" si="531"/>
        <v>20157.115949999999</v>
      </c>
    </row>
    <row r="317" spans="1:23" ht="15.75" hidden="1" outlineLevel="7" x14ac:dyDescent="0.2">
      <c r="A317" s="59" t="s">
        <v>354</v>
      </c>
      <c r="B317" s="59" t="s">
        <v>382</v>
      </c>
      <c r="C317" s="59" t="s">
        <v>484</v>
      </c>
      <c r="D317" s="59" t="s">
        <v>41</v>
      </c>
      <c r="E317" s="82" t="s">
        <v>42</v>
      </c>
      <c r="F317" s="3">
        <v>18800</v>
      </c>
      <c r="G317" s="85">
        <v>-8.3299999999999999E-2</v>
      </c>
      <c r="H317" s="85">
        <f>SUM(F317:G317)</f>
        <v>18799.916700000002</v>
      </c>
      <c r="I317" s="85"/>
      <c r="J317" s="85"/>
      <c r="K317" s="85">
        <f>SUM(H317:J317)</f>
        <v>18799.916700000002</v>
      </c>
      <c r="L317" s="3">
        <v>18800</v>
      </c>
      <c r="M317" s="85">
        <v>2943.8390199999999</v>
      </c>
      <c r="N317" s="85">
        <f>SUM(L317:M317)</f>
        <v>21743.839019999999</v>
      </c>
      <c r="O317" s="85"/>
      <c r="P317" s="85">
        <f>SUM(N317:O317)</f>
        <v>21743.839019999999</v>
      </c>
      <c r="Q317" s="3">
        <v>18800</v>
      </c>
      <c r="R317" s="85">
        <v>1357.1159500000001</v>
      </c>
      <c r="S317" s="85">
        <f>SUM(Q317:R317)</f>
        <v>20157.115949999999</v>
      </c>
      <c r="T317" s="85"/>
      <c r="U317" s="85">
        <f>SUM(S317:T317)</f>
        <v>20157.115949999999</v>
      </c>
      <c r="W317" s="174"/>
    </row>
    <row r="318" spans="1:23" ht="31.5" hidden="1" outlineLevel="7" x14ac:dyDescent="0.2">
      <c r="A318" s="210" t="s">
        <v>354</v>
      </c>
      <c r="B318" s="210" t="s">
        <v>382</v>
      </c>
      <c r="C318" s="210" t="s">
        <v>484</v>
      </c>
      <c r="D318" s="210"/>
      <c r="E318" s="61" t="s">
        <v>633</v>
      </c>
      <c r="F318" s="64">
        <f>F319</f>
        <v>50000</v>
      </c>
      <c r="G318" s="64">
        <f t="shared" ref="G318:K318" si="532">G319</f>
        <v>0</v>
      </c>
      <c r="H318" s="64">
        <f t="shared" si="532"/>
        <v>50000</v>
      </c>
      <c r="I318" s="64">
        <f t="shared" si="532"/>
        <v>0</v>
      </c>
      <c r="J318" s="64">
        <f t="shared" si="532"/>
        <v>0</v>
      </c>
      <c r="K318" s="64">
        <f t="shared" si="532"/>
        <v>50000</v>
      </c>
      <c r="L318" s="64">
        <f t="shared" ref="L318:Q318" si="533">L319</f>
        <v>50000</v>
      </c>
      <c r="M318" s="64">
        <f t="shared" ref="M318:O318" si="534">M319</f>
        <v>0</v>
      </c>
      <c r="N318" s="64">
        <f t="shared" ref="N318:P318" si="535">N319</f>
        <v>50000</v>
      </c>
      <c r="O318" s="64">
        <f t="shared" si="534"/>
        <v>0</v>
      </c>
      <c r="P318" s="64">
        <f t="shared" si="535"/>
        <v>50000</v>
      </c>
      <c r="Q318" s="64">
        <f t="shared" si="533"/>
        <v>50000</v>
      </c>
      <c r="R318" s="64">
        <f t="shared" ref="R318:T318" si="536">R319</f>
        <v>0</v>
      </c>
      <c r="S318" s="64">
        <f t="shared" ref="S318:U318" si="537">S319</f>
        <v>50000</v>
      </c>
      <c r="T318" s="64">
        <f t="shared" si="536"/>
        <v>0</v>
      </c>
      <c r="U318" s="64">
        <f t="shared" si="537"/>
        <v>50000</v>
      </c>
    </row>
    <row r="319" spans="1:23" ht="15.75" hidden="1" outlineLevel="7" x14ac:dyDescent="0.2">
      <c r="A319" s="59" t="s">
        <v>354</v>
      </c>
      <c r="B319" s="59" t="s">
        <v>382</v>
      </c>
      <c r="C319" s="59" t="s">
        <v>484</v>
      </c>
      <c r="D319" s="59" t="s">
        <v>41</v>
      </c>
      <c r="E319" s="82" t="s">
        <v>42</v>
      </c>
      <c r="F319" s="3">
        <v>50000</v>
      </c>
      <c r="G319" s="3"/>
      <c r="H319" s="3">
        <f>SUM(F319:G319)</f>
        <v>50000</v>
      </c>
      <c r="I319" s="3"/>
      <c r="J319" s="3"/>
      <c r="K319" s="3">
        <f>SUM(H319:J319)</f>
        <v>50000</v>
      </c>
      <c r="L319" s="3">
        <v>50000</v>
      </c>
      <c r="M319" s="3"/>
      <c r="N319" s="3">
        <f>SUM(L319:M319)</f>
        <v>50000</v>
      </c>
      <c r="O319" s="3"/>
      <c r="P319" s="3">
        <f>SUM(N319:O319)</f>
        <v>50000</v>
      </c>
      <c r="Q319" s="3">
        <v>50000</v>
      </c>
      <c r="R319" s="3"/>
      <c r="S319" s="3">
        <f>SUM(Q319:R319)</f>
        <v>50000</v>
      </c>
      <c r="T319" s="3"/>
      <c r="U319" s="3">
        <f>SUM(S319:T319)</f>
        <v>50000</v>
      </c>
      <c r="W319" s="174"/>
    </row>
    <row r="320" spans="1:23" ht="15.75" outlineLevel="1" x14ac:dyDescent="0.2">
      <c r="A320" s="210" t="s">
        <v>354</v>
      </c>
      <c r="B320" s="210" t="s">
        <v>384</v>
      </c>
      <c r="C320" s="210"/>
      <c r="D320" s="210"/>
      <c r="E320" s="61" t="s">
        <v>385</v>
      </c>
      <c r="F320" s="64">
        <f t="shared" ref="F320:U321" si="538">F321</f>
        <v>13500</v>
      </c>
      <c r="G320" s="64">
        <f t="shared" si="538"/>
        <v>0</v>
      </c>
      <c r="H320" s="64">
        <f t="shared" si="538"/>
        <v>13500</v>
      </c>
      <c r="I320" s="64">
        <f t="shared" si="538"/>
        <v>3931.3083200000001</v>
      </c>
      <c r="J320" s="64">
        <f t="shared" si="538"/>
        <v>997.38135</v>
      </c>
      <c r="K320" s="64">
        <f t="shared" si="538"/>
        <v>18428.68967</v>
      </c>
      <c r="L320" s="64">
        <f t="shared" ref="L320:Q321" si="539">L321</f>
        <v>13500</v>
      </c>
      <c r="M320" s="64">
        <f t="shared" si="538"/>
        <v>0</v>
      </c>
      <c r="N320" s="64">
        <f t="shared" si="538"/>
        <v>13500</v>
      </c>
      <c r="O320" s="64">
        <f t="shared" si="538"/>
        <v>0</v>
      </c>
      <c r="P320" s="64">
        <f t="shared" si="538"/>
        <v>13500</v>
      </c>
      <c r="Q320" s="64">
        <f t="shared" si="539"/>
        <v>13500</v>
      </c>
      <c r="R320" s="64">
        <f t="shared" si="538"/>
        <v>0</v>
      </c>
      <c r="S320" s="64">
        <f t="shared" si="538"/>
        <v>13500</v>
      </c>
      <c r="T320" s="64">
        <f t="shared" si="538"/>
        <v>0</v>
      </c>
      <c r="U320" s="64">
        <f t="shared" si="538"/>
        <v>13500</v>
      </c>
    </row>
    <row r="321" spans="1:22" ht="15.75" customHeight="1" outlineLevel="2" x14ac:dyDescent="0.2">
      <c r="A321" s="210" t="s">
        <v>354</v>
      </c>
      <c r="B321" s="210" t="s">
        <v>384</v>
      </c>
      <c r="C321" s="210" t="s">
        <v>93</v>
      </c>
      <c r="D321" s="210"/>
      <c r="E321" s="61" t="s">
        <v>656</v>
      </c>
      <c r="F321" s="64">
        <f t="shared" si="538"/>
        <v>13500</v>
      </c>
      <c r="G321" s="64">
        <f t="shared" si="538"/>
        <v>0</v>
      </c>
      <c r="H321" s="64">
        <f t="shared" si="538"/>
        <v>13500</v>
      </c>
      <c r="I321" s="64">
        <f t="shared" si="538"/>
        <v>3931.3083200000001</v>
      </c>
      <c r="J321" s="64">
        <f t="shared" si="538"/>
        <v>997.38135</v>
      </c>
      <c r="K321" s="64">
        <f t="shared" si="538"/>
        <v>18428.68967</v>
      </c>
      <c r="L321" s="64">
        <f t="shared" si="539"/>
        <v>13500</v>
      </c>
      <c r="M321" s="64">
        <f t="shared" si="538"/>
        <v>0</v>
      </c>
      <c r="N321" s="64">
        <f t="shared" si="538"/>
        <v>13500</v>
      </c>
      <c r="O321" s="64">
        <f t="shared" si="538"/>
        <v>0</v>
      </c>
      <c r="P321" s="64">
        <f t="shared" si="538"/>
        <v>13500</v>
      </c>
      <c r="Q321" s="64">
        <f t="shared" si="539"/>
        <v>13500</v>
      </c>
      <c r="R321" s="64">
        <f t="shared" si="538"/>
        <v>0</v>
      </c>
      <c r="S321" s="64">
        <f t="shared" si="538"/>
        <v>13500</v>
      </c>
      <c r="T321" s="64">
        <f t="shared" si="538"/>
        <v>0</v>
      </c>
      <c r="U321" s="64">
        <f t="shared" si="538"/>
        <v>13500</v>
      </c>
    </row>
    <row r="322" spans="1:22" ht="31.5" outlineLevel="3" x14ac:dyDescent="0.2">
      <c r="A322" s="210" t="s">
        <v>354</v>
      </c>
      <c r="B322" s="210" t="s">
        <v>384</v>
      </c>
      <c r="C322" s="210" t="s">
        <v>125</v>
      </c>
      <c r="D322" s="210"/>
      <c r="E322" s="61" t="s">
        <v>661</v>
      </c>
      <c r="F322" s="64">
        <f>F323+F329</f>
        <v>13500</v>
      </c>
      <c r="G322" s="64">
        <f t="shared" ref="G322:I322" si="540">G323+G329</f>
        <v>0</v>
      </c>
      <c r="H322" s="64">
        <f t="shared" si="540"/>
        <v>13500</v>
      </c>
      <c r="I322" s="64">
        <f t="shared" si="540"/>
        <v>3931.3083200000001</v>
      </c>
      <c r="J322" s="64">
        <f t="shared" ref="J322:K322" si="541">J323+J329</f>
        <v>997.38135</v>
      </c>
      <c r="K322" s="64">
        <f t="shared" si="541"/>
        <v>18428.68967</v>
      </c>
      <c r="L322" s="64">
        <f t="shared" ref="L322:Q322" si="542">L323+L329</f>
        <v>13500</v>
      </c>
      <c r="M322" s="64">
        <f t="shared" ref="M322:O322" si="543">M323+M329</f>
        <v>0</v>
      </c>
      <c r="N322" s="64">
        <f t="shared" ref="N322:P322" si="544">N323+N329</f>
        <v>13500</v>
      </c>
      <c r="O322" s="64">
        <f t="shared" si="543"/>
        <v>0</v>
      </c>
      <c r="P322" s="64">
        <f t="shared" si="544"/>
        <v>13500</v>
      </c>
      <c r="Q322" s="64">
        <f t="shared" si="542"/>
        <v>13500</v>
      </c>
      <c r="R322" s="64">
        <f t="shared" ref="R322:T322" si="545">R323+R329</f>
        <v>0</v>
      </c>
      <c r="S322" s="64">
        <f t="shared" ref="S322:U322" si="546">S323+S329</f>
        <v>13500</v>
      </c>
      <c r="T322" s="64">
        <f t="shared" si="545"/>
        <v>0</v>
      </c>
      <c r="U322" s="64">
        <f t="shared" si="546"/>
        <v>13500</v>
      </c>
    </row>
    <row r="323" spans="1:22" ht="31.5" outlineLevel="4" collapsed="1" x14ac:dyDescent="0.2">
      <c r="A323" s="210" t="s">
        <v>354</v>
      </c>
      <c r="B323" s="210" t="s">
        <v>384</v>
      </c>
      <c r="C323" s="210" t="s">
        <v>126</v>
      </c>
      <c r="D323" s="210"/>
      <c r="E323" s="61" t="s">
        <v>127</v>
      </c>
      <c r="F323" s="64">
        <f>F324</f>
        <v>10000</v>
      </c>
      <c r="G323" s="64">
        <f t="shared" ref="G323" si="547">G324</f>
        <v>0</v>
      </c>
      <c r="H323" s="64">
        <f>H324+H327</f>
        <v>10000</v>
      </c>
      <c r="I323" s="64">
        <f t="shared" ref="I323:U323" si="548">I324+I327</f>
        <v>3431.3083200000001</v>
      </c>
      <c r="J323" s="64">
        <f t="shared" si="548"/>
        <v>997.38135</v>
      </c>
      <c r="K323" s="64">
        <f t="shared" si="548"/>
        <v>14428.68967</v>
      </c>
      <c r="L323" s="64">
        <f t="shared" si="548"/>
        <v>10000</v>
      </c>
      <c r="M323" s="64">
        <f t="shared" si="548"/>
        <v>0</v>
      </c>
      <c r="N323" s="64">
        <f t="shared" si="548"/>
        <v>10000</v>
      </c>
      <c r="O323" s="64">
        <f t="shared" si="548"/>
        <v>0</v>
      </c>
      <c r="P323" s="64">
        <f t="shared" si="548"/>
        <v>10000</v>
      </c>
      <c r="Q323" s="64">
        <f t="shared" si="548"/>
        <v>10000</v>
      </c>
      <c r="R323" s="64">
        <f t="shared" si="548"/>
        <v>0</v>
      </c>
      <c r="S323" s="64">
        <f t="shared" si="548"/>
        <v>10000</v>
      </c>
      <c r="T323" s="64">
        <f t="shared" si="548"/>
        <v>0</v>
      </c>
      <c r="U323" s="64">
        <f t="shared" si="548"/>
        <v>10000</v>
      </c>
    </row>
    <row r="324" spans="1:22" ht="47.25" hidden="1" outlineLevel="5" x14ac:dyDescent="0.2">
      <c r="A324" s="210" t="s">
        <v>354</v>
      </c>
      <c r="B324" s="210" t="s">
        <v>384</v>
      </c>
      <c r="C324" s="210" t="s">
        <v>128</v>
      </c>
      <c r="D324" s="210"/>
      <c r="E324" s="61" t="s">
        <v>129</v>
      </c>
      <c r="F324" s="64">
        <f>F326+F325</f>
        <v>10000</v>
      </c>
      <c r="G324" s="64">
        <f t="shared" ref="G324:I324" si="549">G326+G325</f>
        <v>0</v>
      </c>
      <c r="H324" s="64">
        <f t="shared" si="549"/>
        <v>10000</v>
      </c>
      <c r="I324" s="64">
        <f t="shared" si="549"/>
        <v>0</v>
      </c>
      <c r="J324" s="64">
        <f t="shared" ref="J324:K324" si="550">J326+J325</f>
        <v>0</v>
      </c>
      <c r="K324" s="64">
        <f t="shared" si="550"/>
        <v>10000</v>
      </c>
      <c r="L324" s="64">
        <f>L326+L325</f>
        <v>10000</v>
      </c>
      <c r="M324" s="64">
        <f t="shared" ref="M324:O324" si="551">M326+M325</f>
        <v>0</v>
      </c>
      <c r="N324" s="64">
        <f t="shared" ref="N324:P324" si="552">N326+N325</f>
        <v>10000</v>
      </c>
      <c r="O324" s="64">
        <f t="shared" si="551"/>
        <v>0</v>
      </c>
      <c r="P324" s="64">
        <f t="shared" si="552"/>
        <v>10000</v>
      </c>
      <c r="Q324" s="64">
        <f>Q326+Q325</f>
        <v>10000</v>
      </c>
      <c r="R324" s="64">
        <f t="shared" ref="R324:T324" si="553">R326+R325</f>
        <v>0</v>
      </c>
      <c r="S324" s="64">
        <f t="shared" ref="S324:U324" si="554">S326+S325</f>
        <v>10000</v>
      </c>
      <c r="T324" s="64">
        <f t="shared" si="553"/>
        <v>0</v>
      </c>
      <c r="U324" s="64">
        <f t="shared" si="554"/>
        <v>10000</v>
      </c>
    </row>
    <row r="325" spans="1:22" ht="15.75" hidden="1" outlineLevel="5" x14ac:dyDescent="0.2">
      <c r="A325" s="59" t="s">
        <v>354</v>
      </c>
      <c r="B325" s="59" t="s">
        <v>384</v>
      </c>
      <c r="C325" s="59" t="s">
        <v>128</v>
      </c>
      <c r="D325" s="59" t="s">
        <v>6</v>
      </c>
      <c r="E325" s="82" t="s">
        <v>7</v>
      </c>
      <c r="F325" s="3">
        <v>4000</v>
      </c>
      <c r="G325" s="3"/>
      <c r="H325" s="3">
        <f t="shared" ref="H325:H326" si="555">SUM(F325:G325)</f>
        <v>4000</v>
      </c>
      <c r="I325" s="3"/>
      <c r="J325" s="3"/>
      <c r="K325" s="3">
        <f t="shared" ref="K325:K326" si="556">SUM(H325:J325)</f>
        <v>4000</v>
      </c>
      <c r="L325" s="69">
        <v>4000</v>
      </c>
      <c r="M325" s="3"/>
      <c r="N325" s="3">
        <f t="shared" ref="N325:N326" si="557">SUM(L325:M325)</f>
        <v>4000</v>
      </c>
      <c r="O325" s="3"/>
      <c r="P325" s="3">
        <f t="shared" ref="P325:P326" si="558">SUM(N325:O325)</f>
        <v>4000</v>
      </c>
      <c r="Q325" s="69">
        <v>4000</v>
      </c>
      <c r="R325" s="3"/>
      <c r="S325" s="3">
        <f t="shared" ref="S325:S326" si="559">SUM(Q325:R325)</f>
        <v>4000</v>
      </c>
      <c r="T325" s="3"/>
      <c r="U325" s="3">
        <f t="shared" ref="U325:U326" si="560">SUM(S325:T325)</f>
        <v>4000</v>
      </c>
    </row>
    <row r="326" spans="1:22" ht="15.75" hidden="1" outlineLevel="7" x14ac:dyDescent="0.2">
      <c r="A326" s="59" t="s">
        <v>354</v>
      </c>
      <c r="B326" s="59" t="s">
        <v>384</v>
      </c>
      <c r="C326" s="59" t="s">
        <v>128</v>
      </c>
      <c r="D326" s="59" t="s">
        <v>14</v>
      </c>
      <c r="E326" s="82" t="s">
        <v>15</v>
      </c>
      <c r="F326" s="3">
        <v>6000</v>
      </c>
      <c r="G326" s="3"/>
      <c r="H326" s="3">
        <f t="shared" si="555"/>
        <v>6000</v>
      </c>
      <c r="I326" s="3"/>
      <c r="J326" s="3"/>
      <c r="K326" s="3">
        <f t="shared" si="556"/>
        <v>6000</v>
      </c>
      <c r="L326" s="3">
        <v>6000</v>
      </c>
      <c r="M326" s="3"/>
      <c r="N326" s="3">
        <f t="shared" si="557"/>
        <v>6000</v>
      </c>
      <c r="O326" s="3"/>
      <c r="P326" s="3">
        <f t="shared" si="558"/>
        <v>6000</v>
      </c>
      <c r="Q326" s="3">
        <v>6000</v>
      </c>
      <c r="R326" s="3"/>
      <c r="S326" s="3">
        <f t="shared" si="559"/>
        <v>6000</v>
      </c>
      <c r="T326" s="3"/>
      <c r="U326" s="3">
        <f t="shared" si="560"/>
        <v>6000</v>
      </c>
    </row>
    <row r="327" spans="1:22" s="68" customFormat="1" ht="15.75" outlineLevel="7" x14ac:dyDescent="0.2">
      <c r="A327" s="210" t="s">
        <v>354</v>
      </c>
      <c r="B327" s="210" t="s">
        <v>384</v>
      </c>
      <c r="C327" s="210" t="s">
        <v>729</v>
      </c>
      <c r="D327" s="210"/>
      <c r="E327" s="61" t="s">
        <v>730</v>
      </c>
      <c r="F327" s="64"/>
      <c r="G327" s="64"/>
      <c r="H327" s="64">
        <f t="shared" ref="G327:K329" si="561">H328</f>
        <v>0</v>
      </c>
      <c r="I327" s="64">
        <f t="shared" si="561"/>
        <v>3431.3083200000001</v>
      </c>
      <c r="J327" s="64">
        <f>J328</f>
        <v>997.38135</v>
      </c>
      <c r="K327" s="64">
        <f t="shared" si="561"/>
        <v>4428.6896699999998</v>
      </c>
      <c r="L327" s="64"/>
      <c r="M327" s="64"/>
      <c r="N327" s="64"/>
      <c r="O327" s="64"/>
      <c r="P327" s="64"/>
      <c r="Q327" s="64"/>
      <c r="R327" s="64"/>
      <c r="S327" s="64"/>
      <c r="T327" s="64"/>
      <c r="U327" s="64"/>
    </row>
    <row r="328" spans="1:22" ht="15.75" outlineLevel="7" x14ac:dyDescent="0.2">
      <c r="A328" s="59" t="s">
        <v>354</v>
      </c>
      <c r="B328" s="59" t="s">
        <v>384</v>
      </c>
      <c r="C328" s="59" t="s">
        <v>729</v>
      </c>
      <c r="D328" s="59" t="s">
        <v>41</v>
      </c>
      <c r="E328" s="82" t="s">
        <v>42</v>
      </c>
      <c r="F328" s="3"/>
      <c r="G328" s="3"/>
      <c r="H328" s="3"/>
      <c r="I328" s="3">
        <v>3431.3083200000001</v>
      </c>
      <c r="J328" s="3">
        <v>997.38135</v>
      </c>
      <c r="K328" s="3">
        <f>SUM(H328:J328)</f>
        <v>4428.6896699999998</v>
      </c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2" ht="15.75" outlineLevel="7" x14ac:dyDescent="0.2">
      <c r="A329" s="210" t="s">
        <v>354</v>
      </c>
      <c r="B329" s="210" t="s">
        <v>384</v>
      </c>
      <c r="C329" s="210" t="s">
        <v>315</v>
      </c>
      <c r="D329" s="59"/>
      <c r="E329" s="61" t="s">
        <v>313</v>
      </c>
      <c r="F329" s="64">
        <f>F330</f>
        <v>3500</v>
      </c>
      <c r="G329" s="64">
        <f t="shared" si="561"/>
        <v>0</v>
      </c>
      <c r="H329" s="64">
        <f t="shared" si="561"/>
        <v>3500</v>
      </c>
      <c r="I329" s="64">
        <f t="shared" si="561"/>
        <v>500</v>
      </c>
      <c r="J329" s="64">
        <f t="shared" si="561"/>
        <v>0</v>
      </c>
      <c r="K329" s="64">
        <f t="shared" si="561"/>
        <v>4000</v>
      </c>
      <c r="L329" s="64">
        <f t="shared" ref="L329:Q329" si="562">L330</f>
        <v>3500</v>
      </c>
      <c r="M329" s="64">
        <f t="shared" ref="M329:O329" si="563">M330</f>
        <v>0</v>
      </c>
      <c r="N329" s="64">
        <f t="shared" ref="N329:P329" si="564">N330</f>
        <v>3500</v>
      </c>
      <c r="O329" s="64">
        <f t="shared" si="563"/>
        <v>0</v>
      </c>
      <c r="P329" s="64">
        <f t="shared" si="564"/>
        <v>3500</v>
      </c>
      <c r="Q329" s="64">
        <f t="shared" si="562"/>
        <v>3500</v>
      </c>
      <c r="R329" s="64">
        <f t="shared" ref="R329:T329" si="565">R330</f>
        <v>0</v>
      </c>
      <c r="S329" s="64">
        <f t="shared" ref="S329:U329" si="566">S330</f>
        <v>3500</v>
      </c>
      <c r="T329" s="64">
        <f t="shared" si="565"/>
        <v>0</v>
      </c>
      <c r="U329" s="64">
        <f t="shared" si="566"/>
        <v>3500</v>
      </c>
    </row>
    <row r="330" spans="1:22" s="68" customFormat="1" ht="15.75" outlineLevel="7" x14ac:dyDescent="0.2">
      <c r="A330" s="210" t="s">
        <v>354</v>
      </c>
      <c r="B330" s="210" t="s">
        <v>384</v>
      </c>
      <c r="C330" s="210" t="s">
        <v>316</v>
      </c>
      <c r="D330" s="210"/>
      <c r="E330" s="61" t="s">
        <v>314</v>
      </c>
      <c r="F330" s="64">
        <f>F332</f>
        <v>3500</v>
      </c>
      <c r="G330" s="64">
        <f>G332</f>
        <v>0</v>
      </c>
      <c r="H330" s="64">
        <f>H332+H331</f>
        <v>3500</v>
      </c>
      <c r="I330" s="64">
        <f t="shared" ref="I330:V330" si="567">I332+I331</f>
        <v>500</v>
      </c>
      <c r="J330" s="64">
        <f>J332+J331</f>
        <v>0</v>
      </c>
      <c r="K330" s="64">
        <f t="shared" si="567"/>
        <v>4000</v>
      </c>
      <c r="L330" s="64">
        <f t="shared" si="567"/>
        <v>3500</v>
      </c>
      <c r="M330" s="64">
        <f t="shared" si="567"/>
        <v>0</v>
      </c>
      <c r="N330" s="64">
        <f t="shared" si="567"/>
        <v>3500</v>
      </c>
      <c r="O330" s="64">
        <f t="shared" si="567"/>
        <v>0</v>
      </c>
      <c r="P330" s="64">
        <f t="shared" si="567"/>
        <v>3500</v>
      </c>
      <c r="Q330" s="64">
        <f t="shared" si="567"/>
        <v>3500</v>
      </c>
      <c r="R330" s="64">
        <f t="shared" si="567"/>
        <v>0</v>
      </c>
      <c r="S330" s="64">
        <f t="shared" si="567"/>
        <v>3500</v>
      </c>
      <c r="T330" s="64">
        <f t="shared" si="567"/>
        <v>0</v>
      </c>
      <c r="U330" s="64">
        <f t="shared" si="567"/>
        <v>3500</v>
      </c>
      <c r="V330" s="64">
        <f t="shared" si="567"/>
        <v>0</v>
      </c>
    </row>
    <row r="331" spans="1:22" s="68" customFormat="1" ht="15.75" outlineLevel="7" x14ac:dyDescent="0.2">
      <c r="A331" s="59" t="s">
        <v>354</v>
      </c>
      <c r="B331" s="59" t="s">
        <v>384</v>
      </c>
      <c r="C331" s="59" t="s">
        <v>316</v>
      </c>
      <c r="D331" s="59" t="s">
        <v>41</v>
      </c>
      <c r="E331" s="82" t="s">
        <v>42</v>
      </c>
      <c r="F331" s="64"/>
      <c r="G331" s="64"/>
      <c r="H331" s="64"/>
      <c r="I331" s="3">
        <v>500</v>
      </c>
      <c r="J331" s="3"/>
      <c r="K331" s="3">
        <f>SUM(H331:J331)</f>
        <v>500</v>
      </c>
      <c r="L331" s="64"/>
      <c r="M331" s="64"/>
      <c r="N331" s="64"/>
      <c r="O331" s="64"/>
      <c r="P331" s="64"/>
      <c r="Q331" s="64"/>
      <c r="R331" s="64"/>
      <c r="S331" s="64"/>
      <c r="T331" s="64"/>
      <c r="U331" s="64"/>
    </row>
    <row r="332" spans="1:22" ht="15.75" hidden="1" outlineLevel="7" x14ac:dyDescent="0.2">
      <c r="A332" s="59" t="s">
        <v>354</v>
      </c>
      <c r="B332" s="59" t="s">
        <v>384</v>
      </c>
      <c r="C332" s="59" t="s">
        <v>316</v>
      </c>
      <c r="D332" s="59" t="s">
        <v>14</v>
      </c>
      <c r="E332" s="82" t="s">
        <v>15</v>
      </c>
      <c r="F332" s="3">
        <v>3500</v>
      </c>
      <c r="G332" s="3"/>
      <c r="H332" s="3">
        <f>SUM(F332:G332)</f>
        <v>3500</v>
      </c>
      <c r="I332" s="3"/>
      <c r="J332" s="3"/>
      <c r="K332" s="3">
        <f>SUM(H332:J332)</f>
        <v>3500</v>
      </c>
      <c r="L332" s="3">
        <v>3500</v>
      </c>
      <c r="M332" s="3"/>
      <c r="N332" s="3">
        <f>SUM(L332:M332)</f>
        <v>3500</v>
      </c>
      <c r="O332" s="3"/>
      <c r="P332" s="3">
        <f>SUM(N332:O332)</f>
        <v>3500</v>
      </c>
      <c r="Q332" s="3">
        <v>3500</v>
      </c>
      <c r="R332" s="3"/>
      <c r="S332" s="3">
        <f>SUM(Q332:R332)</f>
        <v>3500</v>
      </c>
      <c r="T332" s="3"/>
      <c r="U332" s="3">
        <f>SUM(S332:T332)</f>
        <v>3500</v>
      </c>
    </row>
    <row r="333" spans="1:22" ht="15.75" outlineLevel="7" x14ac:dyDescent="0.2">
      <c r="A333" s="210" t="s">
        <v>354</v>
      </c>
      <c r="B333" s="210" t="s">
        <v>386</v>
      </c>
      <c r="C333" s="210"/>
      <c r="D333" s="210"/>
      <c r="E333" s="61" t="s">
        <v>387</v>
      </c>
      <c r="F333" s="64">
        <f>F334+F339</f>
        <v>193909.6</v>
      </c>
      <c r="G333" s="64">
        <f t="shared" ref="G333:I333" si="568">G334+G339</f>
        <v>156666.81</v>
      </c>
      <c r="H333" s="64">
        <f t="shared" si="568"/>
        <v>350576.41000000003</v>
      </c>
      <c r="I333" s="64">
        <f t="shared" si="568"/>
        <v>7833.4875700000002</v>
      </c>
      <c r="J333" s="64">
        <f t="shared" ref="J333:K333" si="569">J334+J339</f>
        <v>26497.04967</v>
      </c>
      <c r="K333" s="64">
        <f t="shared" si="569"/>
        <v>384906.94724000001</v>
      </c>
      <c r="L333" s="64">
        <f t="shared" ref="L333:Q333" si="570">L334+L339</f>
        <v>86358.5</v>
      </c>
      <c r="M333" s="64">
        <f t="shared" ref="M333:O333" si="571">M334+M339</f>
        <v>0</v>
      </c>
      <c r="N333" s="64">
        <f t="shared" ref="N333:P333" si="572">N334+N339</f>
        <v>86358.5</v>
      </c>
      <c r="O333" s="64">
        <f t="shared" si="571"/>
        <v>0</v>
      </c>
      <c r="P333" s="64">
        <f t="shared" si="572"/>
        <v>86358.5</v>
      </c>
      <c r="Q333" s="64">
        <f t="shared" si="570"/>
        <v>89597.3</v>
      </c>
      <c r="R333" s="64">
        <f t="shared" ref="R333:T333" si="573">R334+R339</f>
        <v>0</v>
      </c>
      <c r="S333" s="64">
        <f t="shared" ref="S333:U333" si="574">S334+S339</f>
        <v>89597.3</v>
      </c>
      <c r="T333" s="64">
        <f t="shared" si="573"/>
        <v>0</v>
      </c>
      <c r="U333" s="64">
        <f t="shared" si="574"/>
        <v>89597.3</v>
      </c>
    </row>
    <row r="334" spans="1:22" ht="31.5" hidden="1" outlineLevel="2" x14ac:dyDescent="0.2">
      <c r="A334" s="210" t="s">
        <v>354</v>
      </c>
      <c r="B334" s="210" t="s">
        <v>386</v>
      </c>
      <c r="C334" s="210" t="s">
        <v>31</v>
      </c>
      <c r="D334" s="210"/>
      <c r="E334" s="61" t="s">
        <v>645</v>
      </c>
      <c r="F334" s="64">
        <f t="shared" ref="F334:U337" si="575">F335</f>
        <v>37.700000000000003</v>
      </c>
      <c r="G334" s="64">
        <f t="shared" si="575"/>
        <v>0</v>
      </c>
      <c r="H334" s="64">
        <f t="shared" si="575"/>
        <v>37.700000000000003</v>
      </c>
      <c r="I334" s="64">
        <f t="shared" si="575"/>
        <v>0</v>
      </c>
      <c r="J334" s="64">
        <f t="shared" si="575"/>
        <v>0</v>
      </c>
      <c r="K334" s="64">
        <f t="shared" si="575"/>
        <v>37.700000000000003</v>
      </c>
      <c r="L334" s="64">
        <f t="shared" ref="L334:Q337" si="576">L335</f>
        <v>37.700000000000003</v>
      </c>
      <c r="M334" s="64">
        <f t="shared" si="575"/>
        <v>0</v>
      </c>
      <c r="N334" s="64">
        <f t="shared" si="575"/>
        <v>37.700000000000003</v>
      </c>
      <c r="O334" s="64">
        <f t="shared" si="575"/>
        <v>0</v>
      </c>
      <c r="P334" s="64">
        <f t="shared" si="575"/>
        <v>37.700000000000003</v>
      </c>
      <c r="Q334" s="64">
        <f t="shared" si="576"/>
        <v>37.700000000000003</v>
      </c>
      <c r="R334" s="64">
        <f t="shared" si="575"/>
        <v>0</v>
      </c>
      <c r="S334" s="64">
        <f t="shared" si="575"/>
        <v>37.700000000000003</v>
      </c>
      <c r="T334" s="64">
        <f t="shared" si="575"/>
        <v>0</v>
      </c>
      <c r="U334" s="64">
        <f t="shared" si="575"/>
        <v>37.700000000000003</v>
      </c>
    </row>
    <row r="335" spans="1:22" ht="15.75" hidden="1" outlineLevel="3" x14ac:dyDescent="0.2">
      <c r="A335" s="210" t="s">
        <v>354</v>
      </c>
      <c r="B335" s="210" t="s">
        <v>386</v>
      </c>
      <c r="C335" s="210" t="s">
        <v>32</v>
      </c>
      <c r="D335" s="210"/>
      <c r="E335" s="61" t="s">
        <v>646</v>
      </c>
      <c r="F335" s="64">
        <f t="shared" si="575"/>
        <v>37.700000000000003</v>
      </c>
      <c r="G335" s="64">
        <f t="shared" si="575"/>
        <v>0</v>
      </c>
      <c r="H335" s="64">
        <f t="shared" si="575"/>
        <v>37.700000000000003</v>
      </c>
      <c r="I335" s="64">
        <f t="shared" si="575"/>
        <v>0</v>
      </c>
      <c r="J335" s="64">
        <f t="shared" si="575"/>
        <v>0</v>
      </c>
      <c r="K335" s="64">
        <f t="shared" si="575"/>
        <v>37.700000000000003</v>
      </c>
      <c r="L335" s="64">
        <f t="shared" si="576"/>
        <v>37.700000000000003</v>
      </c>
      <c r="M335" s="64">
        <f t="shared" si="575"/>
        <v>0</v>
      </c>
      <c r="N335" s="64">
        <f t="shared" si="575"/>
        <v>37.700000000000003</v>
      </c>
      <c r="O335" s="64">
        <f t="shared" si="575"/>
        <v>0</v>
      </c>
      <c r="P335" s="64">
        <f t="shared" si="575"/>
        <v>37.700000000000003</v>
      </c>
      <c r="Q335" s="64">
        <f t="shared" si="576"/>
        <v>37.700000000000003</v>
      </c>
      <c r="R335" s="64">
        <f t="shared" si="575"/>
        <v>0</v>
      </c>
      <c r="S335" s="64">
        <f t="shared" si="575"/>
        <v>37.700000000000003</v>
      </c>
      <c r="T335" s="64">
        <f t="shared" si="575"/>
        <v>0</v>
      </c>
      <c r="U335" s="64">
        <f t="shared" si="575"/>
        <v>37.700000000000003</v>
      </c>
    </row>
    <row r="336" spans="1:22" ht="15.75" hidden="1" outlineLevel="4" x14ac:dyDescent="0.2">
      <c r="A336" s="210" t="s">
        <v>354</v>
      </c>
      <c r="B336" s="210" t="s">
        <v>386</v>
      </c>
      <c r="C336" s="210" t="s">
        <v>78</v>
      </c>
      <c r="D336" s="210"/>
      <c r="E336" s="61" t="s">
        <v>79</v>
      </c>
      <c r="F336" s="64">
        <f t="shared" si="575"/>
        <v>37.700000000000003</v>
      </c>
      <c r="G336" s="64">
        <f t="shared" si="575"/>
        <v>0</v>
      </c>
      <c r="H336" s="64">
        <f t="shared" si="575"/>
        <v>37.700000000000003</v>
      </c>
      <c r="I336" s="64">
        <f t="shared" si="575"/>
        <v>0</v>
      </c>
      <c r="J336" s="64">
        <f t="shared" si="575"/>
        <v>0</v>
      </c>
      <c r="K336" s="64">
        <f t="shared" si="575"/>
        <v>37.700000000000003</v>
      </c>
      <c r="L336" s="64">
        <f t="shared" si="576"/>
        <v>37.700000000000003</v>
      </c>
      <c r="M336" s="64">
        <f t="shared" si="575"/>
        <v>0</v>
      </c>
      <c r="N336" s="64">
        <f t="shared" si="575"/>
        <v>37.700000000000003</v>
      </c>
      <c r="O336" s="64">
        <f t="shared" si="575"/>
        <v>0</v>
      </c>
      <c r="P336" s="64">
        <f t="shared" si="575"/>
        <v>37.700000000000003</v>
      </c>
      <c r="Q336" s="64">
        <f t="shared" si="576"/>
        <v>37.700000000000003</v>
      </c>
      <c r="R336" s="64">
        <f t="shared" si="575"/>
        <v>0</v>
      </c>
      <c r="S336" s="64">
        <f t="shared" si="575"/>
        <v>37.700000000000003</v>
      </c>
      <c r="T336" s="64">
        <f t="shared" si="575"/>
        <v>0</v>
      </c>
      <c r="U336" s="64">
        <f t="shared" si="575"/>
        <v>37.700000000000003</v>
      </c>
    </row>
    <row r="337" spans="1:21" ht="15.75" hidden="1" outlineLevel="5" x14ac:dyDescent="0.2">
      <c r="A337" s="210" t="s">
        <v>354</v>
      </c>
      <c r="B337" s="210" t="s">
        <v>386</v>
      </c>
      <c r="C337" s="210" t="s">
        <v>131</v>
      </c>
      <c r="D337" s="210"/>
      <c r="E337" s="61" t="s">
        <v>647</v>
      </c>
      <c r="F337" s="64">
        <f t="shared" si="575"/>
        <v>37.700000000000003</v>
      </c>
      <c r="G337" s="64">
        <f t="shared" si="575"/>
        <v>0</v>
      </c>
      <c r="H337" s="64">
        <f t="shared" si="575"/>
        <v>37.700000000000003</v>
      </c>
      <c r="I337" s="64">
        <f t="shared" si="575"/>
        <v>0</v>
      </c>
      <c r="J337" s="64">
        <f t="shared" si="575"/>
        <v>0</v>
      </c>
      <c r="K337" s="64">
        <f t="shared" si="575"/>
        <v>37.700000000000003</v>
      </c>
      <c r="L337" s="64">
        <f t="shared" si="576"/>
        <v>37.700000000000003</v>
      </c>
      <c r="M337" s="64">
        <f t="shared" si="575"/>
        <v>0</v>
      </c>
      <c r="N337" s="64">
        <f t="shared" si="575"/>
        <v>37.700000000000003</v>
      </c>
      <c r="O337" s="64">
        <f t="shared" si="575"/>
        <v>0</v>
      </c>
      <c r="P337" s="64">
        <f t="shared" si="575"/>
        <v>37.700000000000003</v>
      </c>
      <c r="Q337" s="64">
        <f t="shared" si="576"/>
        <v>37.700000000000003</v>
      </c>
      <c r="R337" s="64">
        <f t="shared" si="575"/>
        <v>0</v>
      </c>
      <c r="S337" s="64">
        <f t="shared" si="575"/>
        <v>37.700000000000003</v>
      </c>
      <c r="T337" s="64">
        <f t="shared" si="575"/>
        <v>0</v>
      </c>
      <c r="U337" s="64">
        <f t="shared" si="575"/>
        <v>37.700000000000003</v>
      </c>
    </row>
    <row r="338" spans="1:21" ht="15.75" hidden="1" outlineLevel="7" x14ac:dyDescent="0.2">
      <c r="A338" s="59" t="s">
        <v>354</v>
      </c>
      <c r="B338" s="59" t="s">
        <v>386</v>
      </c>
      <c r="C338" s="59" t="s">
        <v>131</v>
      </c>
      <c r="D338" s="59" t="s">
        <v>41</v>
      </c>
      <c r="E338" s="82" t="s">
        <v>42</v>
      </c>
      <c r="F338" s="3">
        <v>37.700000000000003</v>
      </c>
      <c r="G338" s="3"/>
      <c r="H338" s="3">
        <f>SUM(F338:G338)</f>
        <v>37.700000000000003</v>
      </c>
      <c r="I338" s="3"/>
      <c r="J338" s="3"/>
      <c r="K338" s="3">
        <f>SUM(H338:J338)</f>
        <v>37.700000000000003</v>
      </c>
      <c r="L338" s="69">
        <v>37.700000000000003</v>
      </c>
      <c r="M338" s="3"/>
      <c r="N338" s="3">
        <f>SUM(L338:M338)</f>
        <v>37.700000000000003</v>
      </c>
      <c r="O338" s="3"/>
      <c r="P338" s="3">
        <f>SUM(N338:O338)</f>
        <v>37.700000000000003</v>
      </c>
      <c r="Q338" s="69">
        <v>37.700000000000003</v>
      </c>
      <c r="R338" s="3"/>
      <c r="S338" s="3">
        <f>SUM(Q338:R338)</f>
        <v>37.700000000000003</v>
      </c>
      <c r="T338" s="3"/>
      <c r="U338" s="3">
        <f>SUM(S338:T338)</f>
        <v>37.700000000000003</v>
      </c>
    </row>
    <row r="339" spans="1:21" ht="35.25" customHeight="1" outlineLevel="2" x14ac:dyDescent="0.2">
      <c r="A339" s="210" t="s">
        <v>354</v>
      </c>
      <c r="B339" s="210" t="s">
        <v>386</v>
      </c>
      <c r="C339" s="210" t="s">
        <v>93</v>
      </c>
      <c r="D339" s="210"/>
      <c r="E339" s="61" t="s">
        <v>656</v>
      </c>
      <c r="F339" s="64">
        <f>F340+F381+F385</f>
        <v>193871.9</v>
      </c>
      <c r="G339" s="64">
        <f t="shared" ref="G339:I339" si="577">G340+G381+G385</f>
        <v>156666.81</v>
      </c>
      <c r="H339" s="64">
        <f t="shared" si="577"/>
        <v>350538.71</v>
      </c>
      <c r="I339" s="64">
        <f t="shared" si="577"/>
        <v>7833.4875700000002</v>
      </c>
      <c r="J339" s="64">
        <f t="shared" ref="J339:K339" si="578">J340+J381+J385</f>
        <v>26497.04967</v>
      </c>
      <c r="K339" s="64">
        <f t="shared" si="578"/>
        <v>384869.24724</v>
      </c>
      <c r="L339" s="64">
        <f>L340+L381+L385</f>
        <v>86320.8</v>
      </c>
      <c r="M339" s="64">
        <f t="shared" ref="M339:O339" si="579">M340+M381+M385</f>
        <v>0</v>
      </c>
      <c r="N339" s="64">
        <f t="shared" ref="N339:P339" si="580">N340+N381+N385</f>
        <v>86320.8</v>
      </c>
      <c r="O339" s="64">
        <f t="shared" si="579"/>
        <v>0</v>
      </c>
      <c r="P339" s="64">
        <f t="shared" si="580"/>
        <v>86320.8</v>
      </c>
      <c r="Q339" s="64">
        <f>Q340+Q381+Q385</f>
        <v>89559.6</v>
      </c>
      <c r="R339" s="64">
        <f t="shared" ref="R339:T339" si="581">R340+R381+R385</f>
        <v>0</v>
      </c>
      <c r="S339" s="64">
        <f t="shared" ref="S339:U339" si="582">S340+S381+S385</f>
        <v>89559.6</v>
      </c>
      <c r="T339" s="64">
        <f t="shared" si="581"/>
        <v>0</v>
      </c>
      <c r="U339" s="64">
        <f t="shared" si="582"/>
        <v>89559.6</v>
      </c>
    </row>
    <row r="340" spans="1:21" ht="15.75" outlineLevel="3" x14ac:dyDescent="0.2">
      <c r="A340" s="210" t="s">
        <v>354</v>
      </c>
      <c r="B340" s="210" t="s">
        <v>386</v>
      </c>
      <c r="C340" s="210" t="s">
        <v>94</v>
      </c>
      <c r="D340" s="210"/>
      <c r="E340" s="61" t="s">
        <v>657</v>
      </c>
      <c r="F340" s="64">
        <f>F341+F346+F351+F378+F373+F366</f>
        <v>162118.39999999999</v>
      </c>
      <c r="G340" s="64">
        <f t="shared" ref="G340:I340" si="583">G341+G346+G351+G378+G373+G366</f>
        <v>156666.81</v>
      </c>
      <c r="H340" s="64">
        <f t="shared" si="583"/>
        <v>318785.21000000002</v>
      </c>
      <c r="I340" s="64">
        <f t="shared" si="583"/>
        <v>7833.4875700000002</v>
      </c>
      <c r="J340" s="64">
        <f t="shared" ref="J340:K340" si="584">J341+J346+J351+J378+J373+J366</f>
        <v>26497.04967</v>
      </c>
      <c r="K340" s="64">
        <f t="shared" si="584"/>
        <v>353115.74724</v>
      </c>
      <c r="L340" s="64">
        <f>L341+L346+L351+L378+L373+L366</f>
        <v>54567.299999999996</v>
      </c>
      <c r="M340" s="64">
        <f t="shared" ref="M340:O340" si="585">M341+M346+M351+M378+M373+M366</f>
        <v>0</v>
      </c>
      <c r="N340" s="64">
        <f t="shared" ref="N340:P340" si="586">N341+N346+N351+N378+N373+N366</f>
        <v>54567.299999999996</v>
      </c>
      <c r="O340" s="64">
        <f t="shared" si="585"/>
        <v>0</v>
      </c>
      <c r="P340" s="64">
        <f t="shared" si="586"/>
        <v>54567.299999999996</v>
      </c>
      <c r="Q340" s="64">
        <f>Q341+Q346+Q351+Q378+Q373+Q366</f>
        <v>57806.099999999991</v>
      </c>
      <c r="R340" s="64">
        <f t="shared" ref="R340:T340" si="587">R341+R346+R351+R378+R373+R366</f>
        <v>0</v>
      </c>
      <c r="S340" s="64">
        <f t="shared" ref="S340:U340" si="588">S341+S346+S351+S378+S373+S366</f>
        <v>57806.099999999991</v>
      </c>
      <c r="T340" s="64">
        <f t="shared" si="587"/>
        <v>0</v>
      </c>
      <c r="U340" s="64">
        <f t="shared" si="588"/>
        <v>57806.099999999991</v>
      </c>
    </row>
    <row r="341" spans="1:21" ht="15.75" outlineLevel="4" x14ac:dyDescent="0.2">
      <c r="A341" s="210" t="s">
        <v>354</v>
      </c>
      <c r="B341" s="210" t="s">
        <v>386</v>
      </c>
      <c r="C341" s="210" t="s">
        <v>95</v>
      </c>
      <c r="D341" s="210"/>
      <c r="E341" s="61" t="s">
        <v>96</v>
      </c>
      <c r="F341" s="64">
        <f>F342+F344</f>
        <v>27621.3</v>
      </c>
      <c r="G341" s="64">
        <f t="shared" ref="G341:I341" si="589">G342+G344</f>
        <v>0</v>
      </c>
      <c r="H341" s="64">
        <f t="shared" si="589"/>
        <v>27621.3</v>
      </c>
      <c r="I341" s="64">
        <f t="shared" si="589"/>
        <v>7811.6229700000004</v>
      </c>
      <c r="J341" s="64">
        <f t="shared" ref="J341:K341" si="590">J342+J344</f>
        <v>8408.0820000000003</v>
      </c>
      <c r="K341" s="64">
        <f t="shared" si="590"/>
        <v>43841.004969999995</v>
      </c>
      <c r="L341" s="64">
        <f t="shared" ref="L341:Q341" si="591">L342+L344</f>
        <v>23673.3</v>
      </c>
      <c r="M341" s="64">
        <f t="shared" ref="M341:O341" si="592">M342+M344</f>
        <v>0</v>
      </c>
      <c r="N341" s="64">
        <f t="shared" ref="N341:P341" si="593">N342+N344</f>
        <v>23673.3</v>
      </c>
      <c r="O341" s="64">
        <f t="shared" si="592"/>
        <v>0</v>
      </c>
      <c r="P341" s="64">
        <f t="shared" si="593"/>
        <v>23673.3</v>
      </c>
      <c r="Q341" s="64">
        <f t="shared" si="591"/>
        <v>23673.3</v>
      </c>
      <c r="R341" s="64">
        <f t="shared" ref="R341:T341" si="594">R342+R344</f>
        <v>0</v>
      </c>
      <c r="S341" s="64">
        <f t="shared" ref="S341:U341" si="595">S342+S344</f>
        <v>23673.3</v>
      </c>
      <c r="T341" s="64">
        <f t="shared" si="594"/>
        <v>0</v>
      </c>
      <c r="U341" s="64">
        <f t="shared" si="595"/>
        <v>23673.3</v>
      </c>
    </row>
    <row r="342" spans="1:21" ht="15.75" outlineLevel="5" x14ac:dyDescent="0.2">
      <c r="A342" s="210" t="s">
        <v>354</v>
      </c>
      <c r="B342" s="210" t="s">
        <v>386</v>
      </c>
      <c r="C342" s="210" t="s">
        <v>132</v>
      </c>
      <c r="D342" s="210"/>
      <c r="E342" s="61" t="s">
        <v>133</v>
      </c>
      <c r="F342" s="64">
        <f t="shared" ref="F342:U342" si="596">F343</f>
        <v>3673.3</v>
      </c>
      <c r="G342" s="64">
        <f t="shared" si="596"/>
        <v>0</v>
      </c>
      <c r="H342" s="64">
        <f t="shared" si="596"/>
        <v>3673.3</v>
      </c>
      <c r="I342" s="64">
        <f t="shared" si="596"/>
        <v>5827.8076700000001</v>
      </c>
      <c r="J342" s="64">
        <f t="shared" si="596"/>
        <v>8408.0820000000003</v>
      </c>
      <c r="K342" s="64">
        <f t="shared" si="596"/>
        <v>17909.18967</v>
      </c>
      <c r="L342" s="64">
        <f t="shared" ref="L342:Q342" si="597">L343</f>
        <v>3673.3</v>
      </c>
      <c r="M342" s="64">
        <f t="shared" si="596"/>
        <v>0</v>
      </c>
      <c r="N342" s="64">
        <f t="shared" si="596"/>
        <v>3673.3</v>
      </c>
      <c r="O342" s="64">
        <f t="shared" si="596"/>
        <v>0</v>
      </c>
      <c r="P342" s="64">
        <f t="shared" si="596"/>
        <v>3673.3</v>
      </c>
      <c r="Q342" s="64">
        <f t="shared" si="597"/>
        <v>3673.3</v>
      </c>
      <c r="R342" s="64">
        <f t="shared" si="596"/>
        <v>0</v>
      </c>
      <c r="S342" s="64">
        <f t="shared" si="596"/>
        <v>3673.3</v>
      </c>
      <c r="T342" s="64">
        <f t="shared" si="596"/>
        <v>0</v>
      </c>
      <c r="U342" s="64">
        <f t="shared" si="596"/>
        <v>3673.3</v>
      </c>
    </row>
    <row r="343" spans="1:21" ht="15.75" outlineLevel="7" x14ac:dyDescent="0.2">
      <c r="A343" s="59" t="s">
        <v>354</v>
      </c>
      <c r="B343" s="59" t="s">
        <v>386</v>
      </c>
      <c r="C343" s="59" t="s">
        <v>132</v>
      </c>
      <c r="D343" s="59" t="s">
        <v>41</v>
      </c>
      <c r="E343" s="82" t="s">
        <v>42</v>
      </c>
      <c r="F343" s="3">
        <v>3673.3</v>
      </c>
      <c r="G343" s="3"/>
      <c r="H343" s="3">
        <f>SUM(F343:G343)</f>
        <v>3673.3</v>
      </c>
      <c r="I343" s="3">
        <v>5827.8076700000001</v>
      </c>
      <c r="J343" s="3">
        <v>8408.0820000000003</v>
      </c>
      <c r="K343" s="3">
        <f>SUM(H343:J343)</f>
        <v>17909.18967</v>
      </c>
      <c r="L343" s="69">
        <v>3673.3</v>
      </c>
      <c r="M343" s="3"/>
      <c r="N343" s="3">
        <f>SUM(L343:M343)</f>
        <v>3673.3</v>
      </c>
      <c r="O343" s="3"/>
      <c r="P343" s="3">
        <f>SUM(N343:O343)</f>
        <v>3673.3</v>
      </c>
      <c r="Q343" s="69">
        <v>3673.3</v>
      </c>
      <c r="R343" s="3"/>
      <c r="S343" s="3">
        <f>SUM(Q343:R343)</f>
        <v>3673.3</v>
      </c>
      <c r="T343" s="3"/>
      <c r="U343" s="3">
        <f>SUM(S343:T343)</f>
        <v>3673.3</v>
      </c>
    </row>
    <row r="344" spans="1:21" ht="15.75" outlineLevel="5" x14ac:dyDescent="0.2">
      <c r="A344" s="210" t="s">
        <v>354</v>
      </c>
      <c r="B344" s="210" t="s">
        <v>386</v>
      </c>
      <c r="C344" s="210" t="s">
        <v>134</v>
      </c>
      <c r="D344" s="210"/>
      <c r="E344" s="61" t="s">
        <v>135</v>
      </c>
      <c r="F344" s="64">
        <f>F345</f>
        <v>23948</v>
      </c>
      <c r="G344" s="64">
        <f t="shared" ref="G344:K344" si="598">G345</f>
        <v>0</v>
      </c>
      <c r="H344" s="64">
        <f t="shared" si="598"/>
        <v>23948</v>
      </c>
      <c r="I344" s="64">
        <f t="shared" si="598"/>
        <v>1983.8153</v>
      </c>
      <c r="J344" s="64">
        <f t="shared" si="598"/>
        <v>0</v>
      </c>
      <c r="K344" s="64">
        <f t="shared" si="598"/>
        <v>25931.815299999998</v>
      </c>
      <c r="L344" s="64">
        <f>L345</f>
        <v>20000</v>
      </c>
      <c r="M344" s="64">
        <f t="shared" ref="M344:O344" si="599">M345</f>
        <v>0</v>
      </c>
      <c r="N344" s="64">
        <f t="shared" ref="N344:P344" si="600">N345</f>
        <v>20000</v>
      </c>
      <c r="O344" s="64">
        <f t="shared" si="599"/>
        <v>0</v>
      </c>
      <c r="P344" s="64">
        <f t="shared" si="600"/>
        <v>20000</v>
      </c>
      <c r="Q344" s="64">
        <f>Q345</f>
        <v>20000</v>
      </c>
      <c r="R344" s="64">
        <f t="shared" ref="R344:T344" si="601">R345</f>
        <v>0</v>
      </c>
      <c r="S344" s="64">
        <f t="shared" ref="S344:U344" si="602">S345</f>
        <v>20000</v>
      </c>
      <c r="T344" s="64">
        <f t="shared" si="601"/>
        <v>0</v>
      </c>
      <c r="U344" s="64">
        <f t="shared" si="602"/>
        <v>20000</v>
      </c>
    </row>
    <row r="345" spans="1:21" ht="15.75" outlineLevel="7" x14ac:dyDescent="0.2">
      <c r="A345" s="59" t="s">
        <v>354</v>
      </c>
      <c r="B345" s="59" t="s">
        <v>386</v>
      </c>
      <c r="C345" s="59" t="s">
        <v>134</v>
      </c>
      <c r="D345" s="59" t="s">
        <v>41</v>
      </c>
      <c r="E345" s="82" t="s">
        <v>42</v>
      </c>
      <c r="F345" s="3">
        <v>23948</v>
      </c>
      <c r="G345" s="3"/>
      <c r="H345" s="3">
        <f>SUM(F345:G345)</f>
        <v>23948</v>
      </c>
      <c r="I345" s="3">
        <f>1874.7893+109.026</f>
        <v>1983.8153</v>
      </c>
      <c r="J345" s="3"/>
      <c r="K345" s="3">
        <f>SUM(H345:J345)</f>
        <v>25931.815299999998</v>
      </c>
      <c r="L345" s="69">
        <v>20000</v>
      </c>
      <c r="M345" s="3"/>
      <c r="N345" s="3">
        <f>SUM(L345:M345)</f>
        <v>20000</v>
      </c>
      <c r="O345" s="3"/>
      <c r="P345" s="3">
        <f>SUM(N345:O345)</f>
        <v>20000</v>
      </c>
      <c r="Q345" s="69">
        <v>20000</v>
      </c>
      <c r="R345" s="3"/>
      <c r="S345" s="3">
        <f>SUM(Q345:R345)</f>
        <v>20000</v>
      </c>
      <c r="T345" s="3"/>
      <c r="U345" s="3">
        <f>SUM(S345:T345)</f>
        <v>20000</v>
      </c>
    </row>
    <row r="346" spans="1:21" ht="31.5" outlineLevel="4" x14ac:dyDescent="0.2">
      <c r="A346" s="210" t="s">
        <v>354</v>
      </c>
      <c r="B346" s="210" t="s">
        <v>386</v>
      </c>
      <c r="C346" s="210" t="s">
        <v>117</v>
      </c>
      <c r="D346" s="210"/>
      <c r="E346" s="61" t="s">
        <v>658</v>
      </c>
      <c r="F346" s="64">
        <f t="shared" ref="F346:I346" si="603">F347+F349</f>
        <v>1671.3</v>
      </c>
      <c r="G346" s="64">
        <f t="shared" si="603"/>
        <v>0</v>
      </c>
      <c r="H346" s="64">
        <f t="shared" si="603"/>
        <v>1671.3</v>
      </c>
      <c r="I346" s="64">
        <f t="shared" si="603"/>
        <v>21.864599999999999</v>
      </c>
      <c r="J346" s="64">
        <f t="shared" ref="J346:K346" si="604">J347+J349</f>
        <v>0</v>
      </c>
      <c r="K346" s="64">
        <f t="shared" si="604"/>
        <v>1693.1646000000001</v>
      </c>
      <c r="L346" s="64">
        <f t="shared" ref="L346:S346" si="605">L347+L349</f>
        <v>1671.3</v>
      </c>
      <c r="M346" s="64">
        <f t="shared" si="605"/>
        <v>0</v>
      </c>
      <c r="N346" s="64">
        <f t="shared" si="605"/>
        <v>1671.3</v>
      </c>
      <c r="O346" s="64">
        <f t="shared" ref="O346:P346" si="606">O347+O349</f>
        <v>0</v>
      </c>
      <c r="P346" s="64">
        <f t="shared" si="606"/>
        <v>1671.3</v>
      </c>
      <c r="Q346" s="64">
        <f t="shared" si="605"/>
        <v>1671.3</v>
      </c>
      <c r="R346" s="64">
        <f t="shared" si="605"/>
        <v>0</v>
      </c>
      <c r="S346" s="64">
        <f t="shared" si="605"/>
        <v>1671.3</v>
      </c>
      <c r="T346" s="64">
        <f t="shared" ref="T346:U346" si="607">T347+T349</f>
        <v>0</v>
      </c>
      <c r="U346" s="64">
        <f t="shared" si="607"/>
        <v>1671.3</v>
      </c>
    </row>
    <row r="347" spans="1:21" ht="15.75" outlineLevel="5" x14ac:dyDescent="0.2">
      <c r="A347" s="210" t="s">
        <v>354</v>
      </c>
      <c r="B347" s="210" t="s">
        <v>386</v>
      </c>
      <c r="C347" s="210" t="s">
        <v>136</v>
      </c>
      <c r="D347" s="210"/>
      <c r="E347" s="61" t="s">
        <v>137</v>
      </c>
      <c r="F347" s="64">
        <f t="shared" ref="F347:U347" si="608">F348</f>
        <v>1559.3</v>
      </c>
      <c r="G347" s="64">
        <f t="shared" si="608"/>
        <v>0</v>
      </c>
      <c r="H347" s="64">
        <f t="shared" si="608"/>
        <v>1559.3</v>
      </c>
      <c r="I347" s="64">
        <f t="shared" si="608"/>
        <v>21.864599999999999</v>
      </c>
      <c r="J347" s="64">
        <f t="shared" si="608"/>
        <v>0</v>
      </c>
      <c r="K347" s="64">
        <f t="shared" si="608"/>
        <v>1581.1646000000001</v>
      </c>
      <c r="L347" s="64">
        <f t="shared" ref="L347:Q347" si="609">L348</f>
        <v>1559.3</v>
      </c>
      <c r="M347" s="64">
        <f t="shared" si="608"/>
        <v>0</v>
      </c>
      <c r="N347" s="64">
        <f t="shared" si="608"/>
        <v>1559.3</v>
      </c>
      <c r="O347" s="64">
        <f t="shared" si="608"/>
        <v>0</v>
      </c>
      <c r="P347" s="64">
        <f t="shared" si="608"/>
        <v>1559.3</v>
      </c>
      <c r="Q347" s="64">
        <f t="shared" si="609"/>
        <v>1559.3</v>
      </c>
      <c r="R347" s="64">
        <f t="shared" si="608"/>
        <v>0</v>
      </c>
      <c r="S347" s="64">
        <f t="shared" si="608"/>
        <v>1559.3</v>
      </c>
      <c r="T347" s="64">
        <f t="shared" si="608"/>
        <v>0</v>
      </c>
      <c r="U347" s="64">
        <f t="shared" si="608"/>
        <v>1559.3</v>
      </c>
    </row>
    <row r="348" spans="1:21" ht="15.75" outlineLevel="7" x14ac:dyDescent="0.2">
      <c r="A348" s="59" t="s">
        <v>354</v>
      </c>
      <c r="B348" s="59" t="s">
        <v>386</v>
      </c>
      <c r="C348" s="59" t="s">
        <v>136</v>
      </c>
      <c r="D348" s="59" t="s">
        <v>41</v>
      </c>
      <c r="E348" s="82" t="s">
        <v>42</v>
      </c>
      <c r="F348" s="3">
        <v>1559.3</v>
      </c>
      <c r="G348" s="3"/>
      <c r="H348" s="3">
        <f>SUM(F348:G348)</f>
        <v>1559.3</v>
      </c>
      <c r="I348" s="3">
        <v>21.864599999999999</v>
      </c>
      <c r="J348" s="3"/>
      <c r="K348" s="3">
        <f>SUM(H348:J348)</f>
        <v>1581.1646000000001</v>
      </c>
      <c r="L348" s="69">
        <v>1559.3</v>
      </c>
      <c r="M348" s="3"/>
      <c r="N348" s="3">
        <f>SUM(L348:M348)</f>
        <v>1559.3</v>
      </c>
      <c r="O348" s="3"/>
      <c r="P348" s="3">
        <f>SUM(N348:O348)</f>
        <v>1559.3</v>
      </c>
      <c r="Q348" s="69">
        <v>1559.3</v>
      </c>
      <c r="R348" s="3"/>
      <c r="S348" s="3">
        <f>SUM(Q348:R348)</f>
        <v>1559.3</v>
      </c>
      <c r="T348" s="3"/>
      <c r="U348" s="3">
        <f>SUM(S348:T348)</f>
        <v>1559.3</v>
      </c>
    </row>
    <row r="349" spans="1:21" ht="31.5" hidden="1" outlineLevel="5" x14ac:dyDescent="0.2">
      <c r="A349" s="210" t="s">
        <v>354</v>
      </c>
      <c r="B349" s="210" t="s">
        <v>386</v>
      </c>
      <c r="C349" s="210" t="s">
        <v>138</v>
      </c>
      <c r="D349" s="210"/>
      <c r="E349" s="61" t="s">
        <v>139</v>
      </c>
      <c r="F349" s="64">
        <f t="shared" ref="F349:U349" si="610">F350</f>
        <v>112</v>
      </c>
      <c r="G349" s="64">
        <f t="shared" si="610"/>
        <v>0</v>
      </c>
      <c r="H349" s="64">
        <f t="shared" si="610"/>
        <v>112</v>
      </c>
      <c r="I349" s="64">
        <f t="shared" si="610"/>
        <v>0</v>
      </c>
      <c r="J349" s="64">
        <f t="shared" si="610"/>
        <v>0</v>
      </c>
      <c r="K349" s="64">
        <f t="shared" si="610"/>
        <v>112</v>
      </c>
      <c r="L349" s="64">
        <f t="shared" ref="L349:Q349" si="611">L350</f>
        <v>112</v>
      </c>
      <c r="M349" s="64">
        <f t="shared" si="610"/>
        <v>0</v>
      </c>
      <c r="N349" s="64">
        <f t="shared" si="610"/>
        <v>112</v>
      </c>
      <c r="O349" s="64">
        <f t="shared" si="610"/>
        <v>0</v>
      </c>
      <c r="P349" s="64">
        <f t="shared" si="610"/>
        <v>112</v>
      </c>
      <c r="Q349" s="64">
        <f t="shared" si="611"/>
        <v>112</v>
      </c>
      <c r="R349" s="64">
        <f t="shared" si="610"/>
        <v>0</v>
      </c>
      <c r="S349" s="64">
        <f t="shared" si="610"/>
        <v>112</v>
      </c>
      <c r="T349" s="64">
        <f t="shared" si="610"/>
        <v>0</v>
      </c>
      <c r="U349" s="64">
        <f t="shared" si="610"/>
        <v>112</v>
      </c>
    </row>
    <row r="350" spans="1:21" ht="15.75" hidden="1" outlineLevel="7" x14ac:dyDescent="0.2">
      <c r="A350" s="59" t="s">
        <v>354</v>
      </c>
      <c r="B350" s="59" t="s">
        <v>386</v>
      </c>
      <c r="C350" s="59" t="s">
        <v>138</v>
      </c>
      <c r="D350" s="59" t="s">
        <v>41</v>
      </c>
      <c r="E350" s="82" t="s">
        <v>42</v>
      </c>
      <c r="F350" s="3">
        <v>112</v>
      </c>
      <c r="G350" s="3"/>
      <c r="H350" s="3">
        <f>SUM(F350:G350)</f>
        <v>112</v>
      </c>
      <c r="I350" s="3"/>
      <c r="J350" s="3"/>
      <c r="K350" s="3">
        <f>SUM(H350:J350)</f>
        <v>112</v>
      </c>
      <c r="L350" s="69">
        <v>112</v>
      </c>
      <c r="M350" s="3"/>
      <c r="N350" s="3">
        <f>SUM(L350:M350)</f>
        <v>112</v>
      </c>
      <c r="O350" s="3"/>
      <c r="P350" s="3">
        <f>SUM(N350:O350)</f>
        <v>112</v>
      </c>
      <c r="Q350" s="69">
        <v>112</v>
      </c>
      <c r="R350" s="3"/>
      <c r="S350" s="3">
        <f>SUM(Q350:R350)</f>
        <v>112</v>
      </c>
      <c r="T350" s="3"/>
      <c r="U350" s="3">
        <f>SUM(S350:T350)</f>
        <v>112</v>
      </c>
    </row>
    <row r="351" spans="1:21" ht="35.25" customHeight="1" outlineLevel="4" x14ac:dyDescent="0.2">
      <c r="A351" s="210" t="s">
        <v>354</v>
      </c>
      <c r="B351" s="210" t="s">
        <v>386</v>
      </c>
      <c r="C351" s="210" t="s">
        <v>140</v>
      </c>
      <c r="D351" s="210"/>
      <c r="E351" s="61" t="s">
        <v>659</v>
      </c>
      <c r="F351" s="64">
        <f>F354+F352+F358+F356+F360+F362+F364</f>
        <v>26235.699999999997</v>
      </c>
      <c r="G351" s="64">
        <f t="shared" ref="G351:S351" si="612">G354+G352+G358+G356+G360+G362+G364</f>
        <v>156666.81</v>
      </c>
      <c r="H351" s="64">
        <f t="shared" si="612"/>
        <v>182902.51</v>
      </c>
      <c r="I351" s="64">
        <f t="shared" si="612"/>
        <v>0</v>
      </c>
      <c r="J351" s="64">
        <f t="shared" ref="J351:K351" si="613">J354+J352+J358+J356+J360+J362+J364</f>
        <v>18088.967670000002</v>
      </c>
      <c r="K351" s="64">
        <f t="shared" si="613"/>
        <v>200991.47766999999</v>
      </c>
      <c r="L351" s="64">
        <f t="shared" si="612"/>
        <v>12348.3</v>
      </c>
      <c r="M351" s="64">
        <f t="shared" si="612"/>
        <v>0</v>
      </c>
      <c r="N351" s="64">
        <f t="shared" si="612"/>
        <v>12348.3</v>
      </c>
      <c r="O351" s="64">
        <f t="shared" ref="O351:P351" si="614">O354+O352+O358+O356+O360+O362+O364</f>
        <v>0</v>
      </c>
      <c r="P351" s="64">
        <f t="shared" si="614"/>
        <v>12348.3</v>
      </c>
      <c r="Q351" s="64">
        <f t="shared" si="612"/>
        <v>12348.3</v>
      </c>
      <c r="R351" s="64">
        <f t="shared" si="612"/>
        <v>0</v>
      </c>
      <c r="S351" s="64">
        <f t="shared" si="612"/>
        <v>12348.3</v>
      </c>
      <c r="T351" s="64">
        <f t="shared" ref="T351:U351" si="615">T354+T352+T358+T356+T360+T362+T364</f>
        <v>0</v>
      </c>
      <c r="U351" s="64">
        <f t="shared" si="615"/>
        <v>12348.3</v>
      </c>
    </row>
    <row r="352" spans="1:21" ht="31.5" hidden="1" outlineLevel="4" x14ac:dyDescent="0.2">
      <c r="A352" s="210" t="s">
        <v>354</v>
      </c>
      <c r="B352" s="210" t="s">
        <v>386</v>
      </c>
      <c r="C352" s="95" t="s">
        <v>470</v>
      </c>
      <c r="D352" s="95"/>
      <c r="E352" s="124" t="s">
        <v>660</v>
      </c>
      <c r="F352" s="64">
        <f t="shared" ref="F352:T352" si="616">F353</f>
        <v>1000</v>
      </c>
      <c r="G352" s="64">
        <f t="shared" si="616"/>
        <v>0</v>
      </c>
      <c r="H352" s="64">
        <f t="shared" si="616"/>
        <v>1000</v>
      </c>
      <c r="I352" s="64">
        <f t="shared" si="616"/>
        <v>0</v>
      </c>
      <c r="J352" s="64">
        <f t="shared" si="616"/>
        <v>0</v>
      </c>
      <c r="K352" s="64">
        <f t="shared" si="616"/>
        <v>1000</v>
      </c>
      <c r="L352" s="64"/>
      <c r="M352" s="64">
        <f t="shared" si="616"/>
        <v>0</v>
      </c>
      <c r="N352" s="64"/>
      <c r="O352" s="64">
        <f t="shared" si="616"/>
        <v>0</v>
      </c>
      <c r="P352" s="64"/>
      <c r="Q352" s="64"/>
      <c r="R352" s="64">
        <f t="shared" si="616"/>
        <v>0</v>
      </c>
      <c r="S352" s="64"/>
      <c r="T352" s="64">
        <f t="shared" si="616"/>
        <v>0</v>
      </c>
      <c r="U352" s="64"/>
    </row>
    <row r="353" spans="1:21" ht="15.75" hidden="1" outlineLevel="4" x14ac:dyDescent="0.2">
      <c r="A353" s="59" t="s">
        <v>354</v>
      </c>
      <c r="B353" s="59" t="s">
        <v>386</v>
      </c>
      <c r="C353" s="97" t="s">
        <v>470</v>
      </c>
      <c r="D353" s="97" t="s">
        <v>41</v>
      </c>
      <c r="E353" s="104" t="s">
        <v>42</v>
      </c>
      <c r="F353" s="3">
        <v>1000</v>
      </c>
      <c r="G353" s="3"/>
      <c r="H353" s="3">
        <f>SUM(F353:G353)</f>
        <v>1000</v>
      </c>
      <c r="I353" s="3"/>
      <c r="J353" s="3"/>
      <c r="K353" s="3">
        <f>SUM(H353:J353)</f>
        <v>1000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ht="31.5" hidden="1" outlineLevel="5" x14ac:dyDescent="0.2">
      <c r="A354" s="210" t="s">
        <v>354</v>
      </c>
      <c r="B354" s="210" t="s">
        <v>386</v>
      </c>
      <c r="C354" s="210" t="s">
        <v>141</v>
      </c>
      <c r="D354" s="210"/>
      <c r="E354" s="61" t="s">
        <v>634</v>
      </c>
      <c r="F354" s="64">
        <f t="shared" ref="F354:U356" si="617">F355</f>
        <v>1234.8</v>
      </c>
      <c r="G354" s="64">
        <f t="shared" si="617"/>
        <v>0</v>
      </c>
      <c r="H354" s="64">
        <f t="shared" si="617"/>
        <v>1234.8</v>
      </c>
      <c r="I354" s="64">
        <f t="shared" si="617"/>
        <v>0</v>
      </c>
      <c r="J354" s="64">
        <f t="shared" si="617"/>
        <v>0</v>
      </c>
      <c r="K354" s="64">
        <f t="shared" si="617"/>
        <v>1234.8</v>
      </c>
      <c r="L354" s="64">
        <f t="shared" ref="L354:Q356" si="618">L355</f>
        <v>1234.8</v>
      </c>
      <c r="M354" s="64">
        <f t="shared" si="617"/>
        <v>0</v>
      </c>
      <c r="N354" s="64">
        <f t="shared" si="617"/>
        <v>1234.8</v>
      </c>
      <c r="O354" s="64">
        <f t="shared" si="617"/>
        <v>0</v>
      </c>
      <c r="P354" s="64">
        <f t="shared" si="617"/>
        <v>1234.8</v>
      </c>
      <c r="Q354" s="64">
        <f t="shared" si="618"/>
        <v>1234.8</v>
      </c>
      <c r="R354" s="64">
        <f t="shared" si="617"/>
        <v>0</v>
      </c>
      <c r="S354" s="64">
        <f t="shared" si="617"/>
        <v>1234.8</v>
      </c>
      <c r="T354" s="64">
        <f t="shared" si="617"/>
        <v>0</v>
      </c>
      <c r="U354" s="64">
        <f t="shared" si="617"/>
        <v>1234.8</v>
      </c>
    </row>
    <row r="355" spans="1:21" ht="15.75" hidden="1" outlineLevel="7" x14ac:dyDescent="0.2">
      <c r="A355" s="59" t="s">
        <v>354</v>
      </c>
      <c r="B355" s="59" t="s">
        <v>386</v>
      </c>
      <c r="C355" s="59" t="s">
        <v>141</v>
      </c>
      <c r="D355" s="59" t="s">
        <v>41</v>
      </c>
      <c r="E355" s="82" t="s">
        <v>42</v>
      </c>
      <c r="F355" s="3">
        <f>1272.1-37.3</f>
        <v>1234.8</v>
      </c>
      <c r="G355" s="3"/>
      <c r="H355" s="3">
        <f>SUM(F355:G355)</f>
        <v>1234.8</v>
      </c>
      <c r="I355" s="3"/>
      <c r="J355" s="3"/>
      <c r="K355" s="3">
        <f>SUM(H355:J355)</f>
        <v>1234.8</v>
      </c>
      <c r="L355" s="3">
        <f t="shared" ref="L355:Q355" si="619">1272.1-37.3</f>
        <v>1234.8</v>
      </c>
      <c r="M355" s="3"/>
      <c r="N355" s="3">
        <f>SUM(L355:M355)</f>
        <v>1234.8</v>
      </c>
      <c r="O355" s="3"/>
      <c r="P355" s="3">
        <f>SUM(N355:O355)</f>
        <v>1234.8</v>
      </c>
      <c r="Q355" s="3">
        <f t="shared" si="619"/>
        <v>1234.8</v>
      </c>
      <c r="R355" s="3"/>
      <c r="S355" s="3">
        <f>SUM(Q355:R355)</f>
        <v>1234.8</v>
      </c>
      <c r="T355" s="3"/>
      <c r="U355" s="3">
        <f>SUM(S355:T355)</f>
        <v>1234.8</v>
      </c>
    </row>
    <row r="356" spans="1:21" ht="31.5" hidden="1" outlineLevel="5" x14ac:dyDescent="0.2">
      <c r="A356" s="210" t="s">
        <v>354</v>
      </c>
      <c r="B356" s="210" t="s">
        <v>386</v>
      </c>
      <c r="C356" s="210" t="s">
        <v>141</v>
      </c>
      <c r="D356" s="210"/>
      <c r="E356" s="61" t="s">
        <v>576</v>
      </c>
      <c r="F356" s="64">
        <f t="shared" si="617"/>
        <v>11113.5</v>
      </c>
      <c r="G356" s="64">
        <f t="shared" si="617"/>
        <v>0</v>
      </c>
      <c r="H356" s="64">
        <f t="shared" si="617"/>
        <v>11113.5</v>
      </c>
      <c r="I356" s="64">
        <f t="shared" si="617"/>
        <v>0</v>
      </c>
      <c r="J356" s="64">
        <f t="shared" si="617"/>
        <v>0</v>
      </c>
      <c r="K356" s="64">
        <f t="shared" si="617"/>
        <v>11113.5</v>
      </c>
      <c r="L356" s="64">
        <f t="shared" si="618"/>
        <v>11113.5</v>
      </c>
      <c r="M356" s="64">
        <f t="shared" si="617"/>
        <v>0</v>
      </c>
      <c r="N356" s="64">
        <f t="shared" si="617"/>
        <v>11113.5</v>
      </c>
      <c r="O356" s="64">
        <f t="shared" si="617"/>
        <v>0</v>
      </c>
      <c r="P356" s="64">
        <f t="shared" si="617"/>
        <v>11113.5</v>
      </c>
      <c r="Q356" s="64">
        <f t="shared" si="618"/>
        <v>11113.5</v>
      </c>
      <c r="R356" s="64">
        <f t="shared" si="617"/>
        <v>0</v>
      </c>
      <c r="S356" s="64">
        <f t="shared" si="617"/>
        <v>11113.5</v>
      </c>
      <c r="T356" s="64">
        <f t="shared" si="617"/>
        <v>0</v>
      </c>
      <c r="U356" s="64">
        <f t="shared" si="617"/>
        <v>11113.5</v>
      </c>
    </row>
    <row r="357" spans="1:21" ht="15.75" hidden="1" outlineLevel="7" x14ac:dyDescent="0.2">
      <c r="A357" s="59" t="s">
        <v>354</v>
      </c>
      <c r="B357" s="59" t="s">
        <v>386</v>
      </c>
      <c r="C357" s="59" t="s">
        <v>141</v>
      </c>
      <c r="D357" s="59" t="s">
        <v>41</v>
      </c>
      <c r="E357" s="82" t="s">
        <v>42</v>
      </c>
      <c r="F357" s="3">
        <v>11113.5</v>
      </c>
      <c r="G357" s="3"/>
      <c r="H357" s="3">
        <f>SUM(F357:G357)</f>
        <v>11113.5</v>
      </c>
      <c r="I357" s="3"/>
      <c r="J357" s="3"/>
      <c r="K357" s="3">
        <f>SUM(H357:J357)</f>
        <v>11113.5</v>
      </c>
      <c r="L357" s="69">
        <v>11113.5</v>
      </c>
      <c r="M357" s="3"/>
      <c r="N357" s="3">
        <f>SUM(L357:M357)</f>
        <v>11113.5</v>
      </c>
      <c r="O357" s="3"/>
      <c r="P357" s="3">
        <f>SUM(N357:O357)</f>
        <v>11113.5</v>
      </c>
      <c r="Q357" s="69">
        <v>11113.5</v>
      </c>
      <c r="R357" s="3"/>
      <c r="S357" s="3">
        <f>SUM(Q357:R357)</f>
        <v>11113.5</v>
      </c>
      <c r="T357" s="3"/>
      <c r="U357" s="3">
        <f>SUM(S357:T357)</f>
        <v>11113.5</v>
      </c>
    </row>
    <row r="358" spans="1:21" s="68" customFormat="1" ht="47.25" hidden="1" outlineLevel="7" x14ac:dyDescent="0.2">
      <c r="A358" s="210" t="s">
        <v>354</v>
      </c>
      <c r="B358" s="210" t="s">
        <v>386</v>
      </c>
      <c r="C358" s="210" t="s">
        <v>485</v>
      </c>
      <c r="D358" s="210"/>
      <c r="E358" s="61" t="s">
        <v>577</v>
      </c>
      <c r="F358" s="64">
        <f>F359</f>
        <v>3864</v>
      </c>
      <c r="G358" s="64">
        <f t="shared" ref="G358:K358" si="620">G359</f>
        <v>0</v>
      </c>
      <c r="H358" s="64">
        <f t="shared" si="620"/>
        <v>3864</v>
      </c>
      <c r="I358" s="64">
        <f t="shared" si="620"/>
        <v>0</v>
      </c>
      <c r="J358" s="64">
        <f t="shared" si="620"/>
        <v>0</v>
      </c>
      <c r="K358" s="64">
        <f t="shared" si="620"/>
        <v>3864</v>
      </c>
      <c r="L358" s="64"/>
      <c r="M358" s="64">
        <f t="shared" ref="M358:O358" si="621">M359</f>
        <v>0</v>
      </c>
      <c r="N358" s="64"/>
      <c r="O358" s="64">
        <f t="shared" si="621"/>
        <v>0</v>
      </c>
      <c r="P358" s="64"/>
      <c r="Q358" s="64"/>
      <c r="R358" s="64">
        <f t="shared" ref="R358:T358" si="622">R359</f>
        <v>0</v>
      </c>
      <c r="S358" s="64"/>
      <c r="T358" s="64">
        <f t="shared" si="622"/>
        <v>0</v>
      </c>
      <c r="U358" s="64"/>
    </row>
    <row r="359" spans="1:21" ht="15.75" hidden="1" outlineLevel="7" x14ac:dyDescent="0.2">
      <c r="A359" s="59" t="s">
        <v>354</v>
      </c>
      <c r="B359" s="59" t="s">
        <v>386</v>
      </c>
      <c r="C359" s="59" t="s">
        <v>485</v>
      </c>
      <c r="D359" s="59" t="s">
        <v>41</v>
      </c>
      <c r="E359" s="82" t="s">
        <v>42</v>
      </c>
      <c r="F359" s="3">
        <v>3864</v>
      </c>
      <c r="G359" s="3"/>
      <c r="H359" s="3">
        <f>SUM(F359:G359)</f>
        <v>3864</v>
      </c>
      <c r="I359" s="3"/>
      <c r="J359" s="3"/>
      <c r="K359" s="3">
        <f>SUM(H359:J359)</f>
        <v>3864</v>
      </c>
      <c r="L359" s="69"/>
      <c r="M359" s="3"/>
      <c r="N359" s="3"/>
      <c r="O359" s="3"/>
      <c r="P359" s="3"/>
      <c r="Q359" s="69"/>
      <c r="R359" s="3"/>
      <c r="S359" s="3"/>
      <c r="T359" s="3"/>
      <c r="U359" s="3"/>
    </row>
    <row r="360" spans="1:21" s="68" customFormat="1" ht="47.25" hidden="1" outlineLevel="7" x14ac:dyDescent="0.2">
      <c r="A360" s="210" t="s">
        <v>354</v>
      </c>
      <c r="B360" s="210" t="s">
        <v>386</v>
      </c>
      <c r="C360" s="210" t="s">
        <v>485</v>
      </c>
      <c r="D360" s="210"/>
      <c r="E360" s="61" t="s">
        <v>578</v>
      </c>
      <c r="F360" s="64">
        <f>F361</f>
        <v>9023.4</v>
      </c>
      <c r="G360" s="64">
        <f t="shared" ref="G360:K360" si="623">G361</f>
        <v>0</v>
      </c>
      <c r="H360" s="64">
        <f t="shared" si="623"/>
        <v>9023.4</v>
      </c>
      <c r="I360" s="64">
        <f t="shared" si="623"/>
        <v>0</v>
      </c>
      <c r="J360" s="64">
        <f t="shared" si="623"/>
        <v>0</v>
      </c>
      <c r="K360" s="64">
        <f t="shared" si="623"/>
        <v>9023.4</v>
      </c>
      <c r="L360" s="64"/>
      <c r="M360" s="64">
        <f t="shared" ref="M360:O360" si="624">M361</f>
        <v>0</v>
      </c>
      <c r="N360" s="64"/>
      <c r="O360" s="64">
        <f t="shared" si="624"/>
        <v>0</v>
      </c>
      <c r="P360" s="64"/>
      <c r="Q360" s="64"/>
      <c r="R360" s="64">
        <f t="shared" ref="R360:T360" si="625">R361</f>
        <v>0</v>
      </c>
      <c r="S360" s="64"/>
      <c r="T360" s="64">
        <f t="shared" si="625"/>
        <v>0</v>
      </c>
      <c r="U360" s="64"/>
    </row>
    <row r="361" spans="1:21" ht="15.75" hidden="1" outlineLevel="7" x14ac:dyDescent="0.2">
      <c r="A361" s="59" t="s">
        <v>354</v>
      </c>
      <c r="B361" s="59" t="s">
        <v>386</v>
      </c>
      <c r="C361" s="59" t="s">
        <v>485</v>
      </c>
      <c r="D361" s="59" t="s">
        <v>41</v>
      </c>
      <c r="E361" s="82" t="s">
        <v>42</v>
      </c>
      <c r="F361" s="3">
        <v>9023.4</v>
      </c>
      <c r="G361" s="3"/>
      <c r="H361" s="3">
        <f>SUM(F361:G361)</f>
        <v>9023.4</v>
      </c>
      <c r="I361" s="3"/>
      <c r="J361" s="3"/>
      <c r="K361" s="3">
        <f>SUM(H361:J361)</f>
        <v>9023.4</v>
      </c>
      <c r="L361" s="69"/>
      <c r="M361" s="3"/>
      <c r="N361" s="3"/>
      <c r="O361" s="3"/>
      <c r="P361" s="3"/>
      <c r="Q361" s="69"/>
      <c r="R361" s="3"/>
      <c r="S361" s="3"/>
      <c r="T361" s="3"/>
      <c r="U361" s="3"/>
    </row>
    <row r="362" spans="1:21" ht="31.5" outlineLevel="7" x14ac:dyDescent="0.2">
      <c r="A362" s="210" t="s">
        <v>354</v>
      </c>
      <c r="B362" s="210" t="s">
        <v>386</v>
      </c>
      <c r="C362" s="210" t="s">
        <v>620</v>
      </c>
      <c r="D362" s="210"/>
      <c r="E362" s="61" t="s">
        <v>629</v>
      </c>
      <c r="F362" s="3"/>
      <c r="G362" s="64">
        <f t="shared" ref="G362:T362" si="626">G363</f>
        <v>39169.202499999999</v>
      </c>
      <c r="H362" s="64">
        <f t="shared" si="626"/>
        <v>39169.202499999999</v>
      </c>
      <c r="I362" s="64">
        <f t="shared" si="626"/>
        <v>0</v>
      </c>
      <c r="J362" s="64">
        <f t="shared" si="626"/>
        <v>18088.967670000002</v>
      </c>
      <c r="K362" s="64">
        <f t="shared" si="626"/>
        <v>57258.170169999998</v>
      </c>
      <c r="L362" s="64">
        <f t="shared" si="626"/>
        <v>0</v>
      </c>
      <c r="M362" s="64">
        <f t="shared" si="626"/>
        <v>0</v>
      </c>
      <c r="N362" s="64"/>
      <c r="O362" s="64">
        <f t="shared" si="626"/>
        <v>0</v>
      </c>
      <c r="P362" s="64"/>
      <c r="Q362" s="64">
        <f t="shared" si="626"/>
        <v>0</v>
      </c>
      <c r="R362" s="64">
        <f t="shared" si="626"/>
        <v>0</v>
      </c>
      <c r="S362" s="64"/>
      <c r="T362" s="64">
        <f t="shared" si="626"/>
        <v>0</v>
      </c>
      <c r="U362" s="64"/>
    </row>
    <row r="363" spans="1:21" ht="15.75" outlineLevel="7" x14ac:dyDescent="0.2">
      <c r="A363" s="59" t="s">
        <v>354</v>
      </c>
      <c r="B363" s="59" t="s">
        <v>386</v>
      </c>
      <c r="C363" s="59" t="s">
        <v>620</v>
      </c>
      <c r="D363" s="59" t="s">
        <v>41</v>
      </c>
      <c r="E363" s="82" t="s">
        <v>42</v>
      </c>
      <c r="F363" s="3"/>
      <c r="G363" s="85">
        <f>21409.2025+7500+3250+7010</f>
        <v>39169.202499999999</v>
      </c>
      <c r="H363" s="85">
        <f>SUM(F363:G363)</f>
        <v>39169.202499999999</v>
      </c>
      <c r="I363" s="85"/>
      <c r="J363" s="85">
        <v>18088.967670000002</v>
      </c>
      <c r="K363" s="85">
        <f>SUM(H363:J363)</f>
        <v>57258.170169999998</v>
      </c>
      <c r="L363" s="69"/>
      <c r="M363" s="3"/>
      <c r="N363" s="3"/>
      <c r="O363" s="3"/>
      <c r="P363" s="3"/>
      <c r="Q363" s="69"/>
      <c r="R363" s="3"/>
      <c r="S363" s="3"/>
      <c r="T363" s="3"/>
      <c r="U363" s="3"/>
    </row>
    <row r="364" spans="1:21" ht="31.5" hidden="1" outlineLevel="7" x14ac:dyDescent="0.2">
      <c r="A364" s="210" t="s">
        <v>354</v>
      </c>
      <c r="B364" s="210" t="s">
        <v>386</v>
      </c>
      <c r="C364" s="210" t="s">
        <v>620</v>
      </c>
      <c r="D364" s="210"/>
      <c r="E364" s="61" t="s">
        <v>633</v>
      </c>
      <c r="F364" s="3"/>
      <c r="G364" s="64">
        <f t="shared" ref="G364:T364" si="627">G365</f>
        <v>117497.6075</v>
      </c>
      <c r="H364" s="64">
        <f t="shared" si="627"/>
        <v>117497.6075</v>
      </c>
      <c r="I364" s="64">
        <f t="shared" si="627"/>
        <v>0</v>
      </c>
      <c r="J364" s="64">
        <f t="shared" si="627"/>
        <v>0</v>
      </c>
      <c r="K364" s="64">
        <f t="shared" si="627"/>
        <v>117497.6075</v>
      </c>
      <c r="L364" s="64">
        <f t="shared" si="627"/>
        <v>0</v>
      </c>
      <c r="M364" s="64">
        <f t="shared" si="627"/>
        <v>0</v>
      </c>
      <c r="N364" s="64"/>
      <c r="O364" s="64">
        <f t="shared" si="627"/>
        <v>0</v>
      </c>
      <c r="P364" s="64"/>
      <c r="Q364" s="64">
        <f t="shared" si="627"/>
        <v>0</v>
      </c>
      <c r="R364" s="64">
        <f t="shared" si="627"/>
        <v>0</v>
      </c>
      <c r="S364" s="64"/>
      <c r="T364" s="64">
        <f t="shared" si="627"/>
        <v>0</v>
      </c>
      <c r="U364" s="64"/>
    </row>
    <row r="365" spans="1:21" ht="15.75" hidden="1" outlineLevel="7" x14ac:dyDescent="0.2">
      <c r="A365" s="59" t="s">
        <v>354</v>
      </c>
      <c r="B365" s="59" t="s">
        <v>386</v>
      </c>
      <c r="C365" s="59" t="s">
        <v>620</v>
      </c>
      <c r="D365" s="59" t="s">
        <v>41</v>
      </c>
      <c r="E365" s="82" t="s">
        <v>42</v>
      </c>
      <c r="F365" s="3"/>
      <c r="G365" s="85">
        <f>64227.6075+22500+9750+21020</f>
        <v>117497.6075</v>
      </c>
      <c r="H365" s="85">
        <f>SUM(F365:G365)</f>
        <v>117497.6075</v>
      </c>
      <c r="I365" s="85"/>
      <c r="J365" s="85"/>
      <c r="K365" s="85">
        <f>SUM(H365:J365)</f>
        <v>117497.6075</v>
      </c>
      <c r="L365" s="69"/>
      <c r="M365" s="3"/>
      <c r="N365" s="3"/>
      <c r="O365" s="3"/>
      <c r="P365" s="3"/>
      <c r="Q365" s="69"/>
      <c r="R365" s="3"/>
      <c r="S365" s="3"/>
      <c r="T365" s="3"/>
      <c r="U365" s="3"/>
    </row>
    <row r="366" spans="1:21" ht="15.75" hidden="1" outlineLevel="7" x14ac:dyDescent="0.2">
      <c r="A366" s="210" t="s">
        <v>354</v>
      </c>
      <c r="B366" s="210" t="s">
        <v>386</v>
      </c>
      <c r="C366" s="210" t="s">
        <v>144</v>
      </c>
      <c r="D366" s="210"/>
      <c r="E366" s="125" t="s">
        <v>321</v>
      </c>
      <c r="F366" s="64">
        <f>F367+F371+F369</f>
        <v>98623.8</v>
      </c>
      <c r="G366" s="64">
        <f t="shared" ref="G366:I366" si="628">G367+G371+G369</f>
        <v>0</v>
      </c>
      <c r="H366" s="64">
        <f t="shared" si="628"/>
        <v>98623.8</v>
      </c>
      <c r="I366" s="64">
        <f t="shared" si="628"/>
        <v>0</v>
      </c>
      <c r="J366" s="64">
        <f t="shared" ref="J366:K366" si="629">J367+J371+J369</f>
        <v>0</v>
      </c>
      <c r="K366" s="64">
        <f t="shared" si="629"/>
        <v>98623.8</v>
      </c>
      <c r="L366" s="64"/>
      <c r="M366" s="64">
        <f t="shared" ref="M366:O366" si="630">M367+M371+M369</f>
        <v>0</v>
      </c>
      <c r="N366" s="64"/>
      <c r="O366" s="64">
        <f t="shared" si="630"/>
        <v>0</v>
      </c>
      <c r="P366" s="64"/>
      <c r="Q366" s="64"/>
      <c r="R366" s="64">
        <f t="shared" ref="R366:T366" si="631">R367+R371+R369</f>
        <v>0</v>
      </c>
      <c r="S366" s="64"/>
      <c r="T366" s="64">
        <f t="shared" si="631"/>
        <v>0</v>
      </c>
      <c r="U366" s="64"/>
    </row>
    <row r="367" spans="1:21" ht="33.75" hidden="1" customHeight="1" outlineLevel="7" x14ac:dyDescent="0.2">
      <c r="A367" s="210" t="s">
        <v>354</v>
      </c>
      <c r="B367" s="210" t="s">
        <v>386</v>
      </c>
      <c r="C367" s="210" t="s">
        <v>486</v>
      </c>
      <c r="D367" s="210"/>
      <c r="E367" s="61" t="s">
        <v>521</v>
      </c>
      <c r="F367" s="64">
        <f>F368</f>
        <v>966.6</v>
      </c>
      <c r="G367" s="64">
        <f t="shared" ref="G367:K367" si="632">G368</f>
        <v>0</v>
      </c>
      <c r="H367" s="64">
        <f t="shared" si="632"/>
        <v>966.6</v>
      </c>
      <c r="I367" s="64">
        <f t="shared" si="632"/>
        <v>0</v>
      </c>
      <c r="J367" s="64">
        <f t="shared" si="632"/>
        <v>0</v>
      </c>
      <c r="K367" s="64">
        <f t="shared" si="632"/>
        <v>966.6</v>
      </c>
      <c r="L367" s="64"/>
      <c r="M367" s="64">
        <f t="shared" ref="M367:O367" si="633">M368</f>
        <v>0</v>
      </c>
      <c r="N367" s="64"/>
      <c r="O367" s="64">
        <f t="shared" si="633"/>
        <v>0</v>
      </c>
      <c r="P367" s="64"/>
      <c r="Q367" s="64"/>
      <c r="R367" s="64">
        <f t="shared" ref="R367:T367" si="634">R368</f>
        <v>0</v>
      </c>
      <c r="S367" s="64"/>
      <c r="T367" s="64">
        <f t="shared" si="634"/>
        <v>0</v>
      </c>
      <c r="U367" s="64"/>
    </row>
    <row r="368" spans="1:21" ht="15.75" hidden="1" outlineLevel="7" x14ac:dyDescent="0.2">
      <c r="A368" s="59" t="s">
        <v>354</v>
      </c>
      <c r="B368" s="59" t="s">
        <v>386</v>
      </c>
      <c r="C368" s="59" t="s">
        <v>486</v>
      </c>
      <c r="D368" s="59" t="s">
        <v>41</v>
      </c>
      <c r="E368" s="82" t="s">
        <v>42</v>
      </c>
      <c r="F368" s="3">
        <v>966.6</v>
      </c>
      <c r="G368" s="3"/>
      <c r="H368" s="3">
        <f>SUM(F368:G368)</f>
        <v>966.6</v>
      </c>
      <c r="I368" s="3"/>
      <c r="J368" s="3"/>
      <c r="K368" s="3">
        <f>SUM(H368:J368)</f>
        <v>966.6</v>
      </c>
      <c r="L368" s="69"/>
      <c r="M368" s="3"/>
      <c r="N368" s="3"/>
      <c r="O368" s="3"/>
      <c r="P368" s="3"/>
      <c r="Q368" s="69"/>
      <c r="R368" s="3"/>
      <c r="S368" s="3"/>
      <c r="T368" s="3"/>
      <c r="U368" s="3"/>
    </row>
    <row r="369" spans="1:21" ht="33.75" hidden="1" customHeight="1" outlineLevel="7" x14ac:dyDescent="0.2">
      <c r="A369" s="210" t="s">
        <v>354</v>
      </c>
      <c r="B369" s="210" t="s">
        <v>386</v>
      </c>
      <c r="C369" s="210" t="s">
        <v>486</v>
      </c>
      <c r="D369" s="210"/>
      <c r="E369" s="61" t="s">
        <v>569</v>
      </c>
      <c r="F369" s="64">
        <f>F370</f>
        <v>96680.6</v>
      </c>
      <c r="G369" s="64">
        <f t="shared" ref="G369:K369" si="635">G370</f>
        <v>0</v>
      </c>
      <c r="H369" s="64">
        <f t="shared" si="635"/>
        <v>96680.6</v>
      </c>
      <c r="I369" s="64">
        <f t="shared" si="635"/>
        <v>0</v>
      </c>
      <c r="J369" s="64">
        <f t="shared" si="635"/>
        <v>0</v>
      </c>
      <c r="K369" s="64">
        <f t="shared" si="635"/>
        <v>96680.6</v>
      </c>
      <c r="L369" s="64"/>
      <c r="M369" s="64">
        <f t="shared" ref="M369:O369" si="636">M370</f>
        <v>0</v>
      </c>
      <c r="N369" s="64"/>
      <c r="O369" s="64">
        <f t="shared" si="636"/>
        <v>0</v>
      </c>
      <c r="P369" s="64"/>
      <c r="Q369" s="64"/>
      <c r="R369" s="64">
        <f t="shared" ref="R369:T369" si="637">R370</f>
        <v>0</v>
      </c>
      <c r="S369" s="64"/>
      <c r="T369" s="64">
        <f t="shared" si="637"/>
        <v>0</v>
      </c>
      <c r="U369" s="64"/>
    </row>
    <row r="370" spans="1:21" ht="15.75" hidden="1" outlineLevel="7" x14ac:dyDescent="0.2">
      <c r="A370" s="59" t="s">
        <v>354</v>
      </c>
      <c r="B370" s="59" t="s">
        <v>386</v>
      </c>
      <c r="C370" s="59" t="s">
        <v>486</v>
      </c>
      <c r="D370" s="59" t="s">
        <v>41</v>
      </c>
      <c r="E370" s="82" t="s">
        <v>42</v>
      </c>
      <c r="F370" s="3">
        <v>96680.6</v>
      </c>
      <c r="G370" s="3"/>
      <c r="H370" s="3">
        <f>SUM(F370:G370)</f>
        <v>96680.6</v>
      </c>
      <c r="I370" s="3"/>
      <c r="J370" s="3"/>
      <c r="K370" s="3">
        <f>SUM(H370:J370)</f>
        <v>96680.6</v>
      </c>
      <c r="L370" s="69"/>
      <c r="M370" s="3"/>
      <c r="N370" s="3"/>
      <c r="O370" s="3"/>
      <c r="P370" s="3"/>
      <c r="Q370" s="69"/>
      <c r="R370" s="3"/>
      <c r="S370" s="3"/>
      <c r="T370" s="3"/>
      <c r="U370" s="3"/>
    </row>
    <row r="371" spans="1:21" ht="30.75" hidden="1" customHeight="1" outlineLevel="7" x14ac:dyDescent="0.2">
      <c r="A371" s="210" t="s">
        <v>354</v>
      </c>
      <c r="B371" s="210" t="s">
        <v>386</v>
      </c>
      <c r="C371" s="210" t="s">
        <v>486</v>
      </c>
      <c r="D371" s="210"/>
      <c r="E371" s="61" t="s">
        <v>520</v>
      </c>
      <c r="F371" s="64">
        <f>F372</f>
        <v>976.6</v>
      </c>
      <c r="G371" s="64">
        <f t="shared" ref="G371:K371" si="638">G372</f>
        <v>0</v>
      </c>
      <c r="H371" s="64">
        <f t="shared" si="638"/>
        <v>976.6</v>
      </c>
      <c r="I371" s="64">
        <f t="shared" si="638"/>
        <v>0</v>
      </c>
      <c r="J371" s="64">
        <f t="shared" si="638"/>
        <v>0</v>
      </c>
      <c r="K371" s="64">
        <f t="shared" si="638"/>
        <v>976.6</v>
      </c>
      <c r="L371" s="64"/>
      <c r="M371" s="64">
        <f t="shared" ref="M371:O371" si="639">M372</f>
        <v>0</v>
      </c>
      <c r="N371" s="64"/>
      <c r="O371" s="64">
        <f t="shared" si="639"/>
        <v>0</v>
      </c>
      <c r="P371" s="64"/>
      <c r="Q371" s="64"/>
      <c r="R371" s="64">
        <f t="shared" ref="R371:T371" si="640">R372</f>
        <v>0</v>
      </c>
      <c r="S371" s="64"/>
      <c r="T371" s="64">
        <f t="shared" si="640"/>
        <v>0</v>
      </c>
      <c r="U371" s="64"/>
    </row>
    <row r="372" spans="1:21" ht="15.75" hidden="1" outlineLevel="7" x14ac:dyDescent="0.2">
      <c r="A372" s="59" t="s">
        <v>354</v>
      </c>
      <c r="B372" s="59" t="s">
        <v>386</v>
      </c>
      <c r="C372" s="59" t="s">
        <v>486</v>
      </c>
      <c r="D372" s="59" t="s">
        <v>41</v>
      </c>
      <c r="E372" s="82" t="s">
        <v>42</v>
      </c>
      <c r="F372" s="3">
        <v>976.6</v>
      </c>
      <c r="G372" s="3"/>
      <c r="H372" s="3">
        <f>SUM(F372:G372)</f>
        <v>976.6</v>
      </c>
      <c r="I372" s="3"/>
      <c r="J372" s="3"/>
      <c r="K372" s="3">
        <f>SUM(H372:J372)</f>
        <v>976.6</v>
      </c>
      <c r="L372" s="69"/>
      <c r="M372" s="3"/>
      <c r="N372" s="3"/>
      <c r="O372" s="3"/>
      <c r="P372" s="3"/>
      <c r="Q372" s="69"/>
      <c r="R372" s="3"/>
      <c r="S372" s="3"/>
      <c r="T372" s="3"/>
      <c r="U372" s="3"/>
    </row>
    <row r="373" spans="1:21" ht="15.75" hidden="1" outlineLevel="7" x14ac:dyDescent="0.2">
      <c r="A373" s="210" t="s">
        <v>354</v>
      </c>
      <c r="B373" s="210" t="s">
        <v>386</v>
      </c>
      <c r="C373" s="210" t="s">
        <v>142</v>
      </c>
      <c r="D373" s="210"/>
      <c r="E373" s="61" t="s">
        <v>130</v>
      </c>
      <c r="F373" s="123">
        <f>F374+F376</f>
        <v>3835.4</v>
      </c>
      <c r="G373" s="123">
        <f t="shared" ref="G373:I373" si="641">G374+G376</f>
        <v>0</v>
      </c>
      <c r="H373" s="123">
        <f t="shared" si="641"/>
        <v>3835.4</v>
      </c>
      <c r="I373" s="123">
        <f t="shared" si="641"/>
        <v>0</v>
      </c>
      <c r="J373" s="123">
        <f t="shared" ref="J373:K373" si="642">J374+J376</f>
        <v>0</v>
      </c>
      <c r="K373" s="123">
        <f t="shared" si="642"/>
        <v>3835.4</v>
      </c>
      <c r="L373" s="123">
        <f t="shared" ref="L373:Q373" si="643">L374+L376</f>
        <v>12743.5</v>
      </c>
      <c r="M373" s="123">
        <f t="shared" ref="M373:O373" si="644">M374+M376</f>
        <v>0</v>
      </c>
      <c r="N373" s="123">
        <f t="shared" ref="N373:P373" si="645">N374+N376</f>
        <v>12743.5</v>
      </c>
      <c r="O373" s="123">
        <f t="shared" si="644"/>
        <v>0</v>
      </c>
      <c r="P373" s="123">
        <f t="shared" si="645"/>
        <v>12743.5</v>
      </c>
      <c r="Q373" s="123">
        <f t="shared" si="643"/>
        <v>15982.3</v>
      </c>
      <c r="R373" s="123">
        <f t="shared" ref="R373:T373" si="646">R374+R376</f>
        <v>0</v>
      </c>
      <c r="S373" s="123">
        <f t="shared" ref="S373:U373" si="647">S374+S376</f>
        <v>15982.3</v>
      </c>
      <c r="T373" s="123">
        <f t="shared" si="646"/>
        <v>0</v>
      </c>
      <c r="U373" s="123">
        <f t="shared" si="647"/>
        <v>15982.3</v>
      </c>
    </row>
    <row r="374" spans="1:21" ht="31.5" hidden="1" outlineLevel="5" x14ac:dyDescent="0.2">
      <c r="A374" s="210" t="s">
        <v>354</v>
      </c>
      <c r="B374" s="210" t="s">
        <v>386</v>
      </c>
      <c r="C374" s="210" t="s">
        <v>143</v>
      </c>
      <c r="D374" s="210"/>
      <c r="E374" s="61" t="s">
        <v>388</v>
      </c>
      <c r="F374" s="64">
        <f t="shared" ref="F374:U376" si="648">F375</f>
        <v>3552.8</v>
      </c>
      <c r="G374" s="64">
        <f t="shared" si="648"/>
        <v>0</v>
      </c>
      <c r="H374" s="64">
        <f t="shared" si="648"/>
        <v>3552.8</v>
      </c>
      <c r="I374" s="64">
        <f t="shared" si="648"/>
        <v>0</v>
      </c>
      <c r="J374" s="64">
        <f t="shared" si="648"/>
        <v>0</v>
      </c>
      <c r="K374" s="64">
        <f t="shared" si="648"/>
        <v>3552.8</v>
      </c>
      <c r="L374" s="64">
        <f t="shared" ref="L374:Q376" si="649">L375</f>
        <v>3823.1</v>
      </c>
      <c r="M374" s="64">
        <f t="shared" si="648"/>
        <v>0</v>
      </c>
      <c r="N374" s="64">
        <f t="shared" si="648"/>
        <v>3823.1</v>
      </c>
      <c r="O374" s="64">
        <f t="shared" si="648"/>
        <v>0</v>
      </c>
      <c r="P374" s="64">
        <f t="shared" si="648"/>
        <v>3823.1</v>
      </c>
      <c r="Q374" s="64">
        <f t="shared" si="649"/>
        <v>4794.7</v>
      </c>
      <c r="R374" s="64">
        <f t="shared" si="648"/>
        <v>0</v>
      </c>
      <c r="S374" s="64">
        <f t="shared" si="648"/>
        <v>4794.7</v>
      </c>
      <c r="T374" s="64">
        <f t="shared" si="648"/>
        <v>0</v>
      </c>
      <c r="U374" s="64">
        <f t="shared" si="648"/>
        <v>4794.7</v>
      </c>
    </row>
    <row r="375" spans="1:21" ht="15.75" hidden="1" outlineLevel="7" x14ac:dyDescent="0.2">
      <c r="A375" s="59" t="s">
        <v>354</v>
      </c>
      <c r="B375" s="59" t="s">
        <v>386</v>
      </c>
      <c r="C375" s="59" t="s">
        <v>143</v>
      </c>
      <c r="D375" s="59" t="s">
        <v>41</v>
      </c>
      <c r="E375" s="82" t="s">
        <v>42</v>
      </c>
      <c r="F375" s="3">
        <v>3552.8</v>
      </c>
      <c r="G375" s="3"/>
      <c r="H375" s="3">
        <f>SUM(F375:G375)</f>
        <v>3552.8</v>
      </c>
      <c r="I375" s="3"/>
      <c r="J375" s="3"/>
      <c r="K375" s="3">
        <f>SUM(H375:J375)</f>
        <v>3552.8</v>
      </c>
      <c r="L375" s="69">
        <v>3823.1</v>
      </c>
      <c r="M375" s="3"/>
      <c r="N375" s="3">
        <f>SUM(L375:M375)</f>
        <v>3823.1</v>
      </c>
      <c r="O375" s="3"/>
      <c r="P375" s="3">
        <f>SUM(N375:O375)</f>
        <v>3823.1</v>
      </c>
      <c r="Q375" s="69">
        <v>4794.7</v>
      </c>
      <c r="R375" s="3"/>
      <c r="S375" s="3">
        <f>SUM(Q375:R375)</f>
        <v>4794.7</v>
      </c>
      <c r="T375" s="3"/>
      <c r="U375" s="3">
        <f>SUM(S375:T375)</f>
        <v>4794.7</v>
      </c>
    </row>
    <row r="376" spans="1:21" ht="31.5" hidden="1" outlineLevel="5" x14ac:dyDescent="0.2">
      <c r="A376" s="210" t="s">
        <v>354</v>
      </c>
      <c r="B376" s="210" t="s">
        <v>386</v>
      </c>
      <c r="C376" s="210" t="s">
        <v>143</v>
      </c>
      <c r="D376" s="210"/>
      <c r="E376" s="61" t="s">
        <v>522</v>
      </c>
      <c r="F376" s="64">
        <f t="shared" si="648"/>
        <v>282.60000000000002</v>
      </c>
      <c r="G376" s="64">
        <f t="shared" si="648"/>
        <v>0</v>
      </c>
      <c r="H376" s="64">
        <f t="shared" si="648"/>
        <v>282.60000000000002</v>
      </c>
      <c r="I376" s="64">
        <f t="shared" si="648"/>
        <v>0</v>
      </c>
      <c r="J376" s="64">
        <f t="shared" si="648"/>
        <v>0</v>
      </c>
      <c r="K376" s="64">
        <f t="shared" si="648"/>
        <v>282.60000000000002</v>
      </c>
      <c r="L376" s="64">
        <f t="shared" si="649"/>
        <v>8920.4</v>
      </c>
      <c r="M376" s="64">
        <f t="shared" si="648"/>
        <v>0</v>
      </c>
      <c r="N376" s="64">
        <f t="shared" si="648"/>
        <v>8920.4</v>
      </c>
      <c r="O376" s="64">
        <f t="shared" si="648"/>
        <v>0</v>
      </c>
      <c r="P376" s="64">
        <f t="shared" si="648"/>
        <v>8920.4</v>
      </c>
      <c r="Q376" s="64">
        <f t="shared" si="649"/>
        <v>11187.6</v>
      </c>
      <c r="R376" s="64">
        <f t="shared" si="648"/>
        <v>0</v>
      </c>
      <c r="S376" s="64">
        <f t="shared" si="648"/>
        <v>11187.6</v>
      </c>
      <c r="T376" s="64">
        <f t="shared" si="648"/>
        <v>0</v>
      </c>
      <c r="U376" s="64">
        <f t="shared" si="648"/>
        <v>11187.6</v>
      </c>
    </row>
    <row r="377" spans="1:21" ht="15.75" hidden="1" outlineLevel="7" x14ac:dyDescent="0.2">
      <c r="A377" s="59" t="s">
        <v>354</v>
      </c>
      <c r="B377" s="59" t="s">
        <v>386</v>
      </c>
      <c r="C377" s="59" t="s">
        <v>143</v>
      </c>
      <c r="D377" s="59" t="s">
        <v>41</v>
      </c>
      <c r="E377" s="82" t="s">
        <v>42</v>
      </c>
      <c r="F377" s="3">
        <v>282.60000000000002</v>
      </c>
      <c r="G377" s="3"/>
      <c r="H377" s="3">
        <f>SUM(F377:G377)</f>
        <v>282.60000000000002</v>
      </c>
      <c r="I377" s="3"/>
      <c r="J377" s="3"/>
      <c r="K377" s="3">
        <f>SUM(H377:J377)</f>
        <v>282.60000000000002</v>
      </c>
      <c r="L377" s="69">
        <v>8920.4</v>
      </c>
      <c r="M377" s="3"/>
      <c r="N377" s="3">
        <f>SUM(L377:M377)</f>
        <v>8920.4</v>
      </c>
      <c r="O377" s="3"/>
      <c r="P377" s="3">
        <f>SUM(N377:O377)</f>
        <v>8920.4</v>
      </c>
      <c r="Q377" s="69">
        <v>11187.6</v>
      </c>
      <c r="R377" s="3"/>
      <c r="S377" s="3">
        <f>SUM(Q377:R377)</f>
        <v>11187.6</v>
      </c>
      <c r="T377" s="3"/>
      <c r="U377" s="3">
        <f>SUM(S377:T377)</f>
        <v>11187.6</v>
      </c>
    </row>
    <row r="378" spans="1:21" ht="15.75" hidden="1" outlineLevel="4" x14ac:dyDescent="0.2">
      <c r="A378" s="210" t="s">
        <v>354</v>
      </c>
      <c r="B378" s="210" t="s">
        <v>386</v>
      </c>
      <c r="C378" s="210" t="s">
        <v>144</v>
      </c>
      <c r="D378" s="210"/>
      <c r="E378" s="61" t="s">
        <v>321</v>
      </c>
      <c r="F378" s="64">
        <f t="shared" ref="F378:U378" si="650">F379</f>
        <v>4130.8999999999996</v>
      </c>
      <c r="G378" s="64">
        <f t="shared" si="650"/>
        <v>0</v>
      </c>
      <c r="H378" s="64">
        <f t="shared" si="650"/>
        <v>4130.8999999999996</v>
      </c>
      <c r="I378" s="64">
        <f t="shared" si="650"/>
        <v>0</v>
      </c>
      <c r="J378" s="64">
        <f t="shared" si="650"/>
        <v>0</v>
      </c>
      <c r="K378" s="64">
        <f t="shared" si="650"/>
        <v>4130.8999999999996</v>
      </c>
      <c r="L378" s="64">
        <f t="shared" ref="L378:Q379" si="651">L379</f>
        <v>4130.8999999999996</v>
      </c>
      <c r="M378" s="64">
        <f t="shared" si="650"/>
        <v>0</v>
      </c>
      <c r="N378" s="64">
        <f t="shared" si="650"/>
        <v>4130.8999999999996</v>
      </c>
      <c r="O378" s="64">
        <f t="shared" si="650"/>
        <v>0</v>
      </c>
      <c r="P378" s="64">
        <f t="shared" si="650"/>
        <v>4130.8999999999996</v>
      </c>
      <c r="Q378" s="64">
        <f t="shared" si="651"/>
        <v>4130.8999999999996</v>
      </c>
      <c r="R378" s="64">
        <f t="shared" si="650"/>
        <v>0</v>
      </c>
      <c r="S378" s="64">
        <f t="shared" si="650"/>
        <v>4130.8999999999996</v>
      </c>
      <c r="T378" s="64">
        <f t="shared" si="650"/>
        <v>0</v>
      </c>
      <c r="U378" s="64">
        <f t="shared" si="650"/>
        <v>4130.8999999999996</v>
      </c>
    </row>
    <row r="379" spans="1:21" ht="15.75" hidden="1" outlineLevel="5" x14ac:dyDescent="0.2">
      <c r="A379" s="210" t="s">
        <v>354</v>
      </c>
      <c r="B379" s="210" t="s">
        <v>386</v>
      </c>
      <c r="C379" s="210" t="s">
        <v>145</v>
      </c>
      <c r="D379" s="210"/>
      <c r="E379" s="61" t="s">
        <v>454</v>
      </c>
      <c r="F379" s="64">
        <f t="shared" ref="F379:U379" si="652">F380</f>
        <v>4130.8999999999996</v>
      </c>
      <c r="G379" s="64">
        <f t="shared" si="652"/>
        <v>0</v>
      </c>
      <c r="H379" s="64">
        <f t="shared" si="652"/>
        <v>4130.8999999999996</v>
      </c>
      <c r="I379" s="64">
        <f t="shared" si="652"/>
        <v>0</v>
      </c>
      <c r="J379" s="64">
        <f t="shared" si="652"/>
        <v>0</v>
      </c>
      <c r="K379" s="64">
        <f t="shared" si="652"/>
        <v>4130.8999999999996</v>
      </c>
      <c r="L379" s="64">
        <f t="shared" si="651"/>
        <v>4130.8999999999996</v>
      </c>
      <c r="M379" s="64">
        <f t="shared" si="652"/>
        <v>0</v>
      </c>
      <c r="N379" s="64">
        <f t="shared" si="652"/>
        <v>4130.8999999999996</v>
      </c>
      <c r="O379" s="64">
        <f t="shared" si="652"/>
        <v>0</v>
      </c>
      <c r="P379" s="64">
        <f t="shared" si="652"/>
        <v>4130.8999999999996</v>
      </c>
      <c r="Q379" s="64">
        <f t="shared" si="651"/>
        <v>4130.8999999999996</v>
      </c>
      <c r="R379" s="64">
        <f t="shared" si="652"/>
        <v>0</v>
      </c>
      <c r="S379" s="64">
        <f t="shared" si="652"/>
        <v>4130.8999999999996</v>
      </c>
      <c r="T379" s="64">
        <f t="shared" si="652"/>
        <v>0</v>
      </c>
      <c r="U379" s="64">
        <f t="shared" si="652"/>
        <v>4130.8999999999996</v>
      </c>
    </row>
    <row r="380" spans="1:21" ht="15.75" hidden="1" outlineLevel="7" x14ac:dyDescent="0.2">
      <c r="A380" s="59" t="s">
        <v>354</v>
      </c>
      <c r="B380" s="59" t="s">
        <v>386</v>
      </c>
      <c r="C380" s="59" t="s">
        <v>145</v>
      </c>
      <c r="D380" s="59" t="s">
        <v>41</v>
      </c>
      <c r="E380" s="82" t="s">
        <v>42</v>
      </c>
      <c r="F380" s="3">
        <v>4130.8999999999996</v>
      </c>
      <c r="G380" s="3"/>
      <c r="H380" s="3">
        <f>SUM(F380:G380)</f>
        <v>4130.8999999999996</v>
      </c>
      <c r="I380" s="3"/>
      <c r="J380" s="3"/>
      <c r="K380" s="3">
        <f>SUM(H380:J380)</f>
        <v>4130.8999999999996</v>
      </c>
      <c r="L380" s="69">
        <v>4130.8999999999996</v>
      </c>
      <c r="M380" s="3"/>
      <c r="N380" s="3">
        <f>SUM(L380:M380)</f>
        <v>4130.8999999999996</v>
      </c>
      <c r="O380" s="3"/>
      <c r="P380" s="3">
        <f>SUM(N380:O380)</f>
        <v>4130.8999999999996</v>
      </c>
      <c r="Q380" s="69">
        <v>4130.8999999999996</v>
      </c>
      <c r="R380" s="3"/>
      <c r="S380" s="3">
        <f>SUM(Q380:R380)</f>
        <v>4130.8999999999996</v>
      </c>
      <c r="T380" s="3"/>
      <c r="U380" s="3">
        <f>SUM(S380:T380)</f>
        <v>4130.8999999999996</v>
      </c>
    </row>
    <row r="381" spans="1:21" ht="15.75" hidden="1" outlineLevel="3" x14ac:dyDescent="0.2">
      <c r="A381" s="210" t="s">
        <v>354</v>
      </c>
      <c r="B381" s="210" t="s">
        <v>386</v>
      </c>
      <c r="C381" s="210" t="s">
        <v>107</v>
      </c>
      <c r="D381" s="210"/>
      <c r="E381" s="61" t="s">
        <v>662</v>
      </c>
      <c r="F381" s="64">
        <f>F382</f>
        <v>19416.400000000001</v>
      </c>
      <c r="G381" s="64">
        <f t="shared" ref="G381:K382" si="653">G382</f>
        <v>0</v>
      </c>
      <c r="H381" s="64">
        <f t="shared" si="653"/>
        <v>19416.400000000001</v>
      </c>
      <c r="I381" s="64">
        <f t="shared" si="653"/>
        <v>0</v>
      </c>
      <c r="J381" s="64">
        <f t="shared" si="653"/>
        <v>0</v>
      </c>
      <c r="K381" s="64">
        <f t="shared" si="653"/>
        <v>19416.400000000001</v>
      </c>
      <c r="L381" s="64">
        <f t="shared" ref="L381:Q381" si="654">L382</f>
        <v>19416.400000000001</v>
      </c>
      <c r="M381" s="64">
        <f t="shared" ref="M381:O382" si="655">M382</f>
        <v>0</v>
      </c>
      <c r="N381" s="64">
        <f t="shared" ref="N381:P382" si="656">N382</f>
        <v>19416.400000000001</v>
      </c>
      <c r="O381" s="64">
        <f t="shared" si="655"/>
        <v>0</v>
      </c>
      <c r="P381" s="64">
        <f t="shared" si="656"/>
        <v>19416.400000000001</v>
      </c>
      <c r="Q381" s="64">
        <f t="shared" si="654"/>
        <v>19416.400000000001</v>
      </c>
      <c r="R381" s="64">
        <f t="shared" ref="R381:T382" si="657">R382</f>
        <v>0</v>
      </c>
      <c r="S381" s="64">
        <f t="shared" ref="S381:U382" si="658">S382</f>
        <v>19416.400000000001</v>
      </c>
      <c r="T381" s="64">
        <f t="shared" si="657"/>
        <v>0</v>
      </c>
      <c r="U381" s="64">
        <f t="shared" si="658"/>
        <v>19416.400000000001</v>
      </c>
    </row>
    <row r="382" spans="1:21" ht="31.5" hidden="1" outlineLevel="4" x14ac:dyDescent="0.2">
      <c r="A382" s="210" t="s">
        <v>354</v>
      </c>
      <c r="B382" s="210" t="s">
        <v>386</v>
      </c>
      <c r="C382" s="210" t="s">
        <v>108</v>
      </c>
      <c r="D382" s="210"/>
      <c r="E382" s="61" t="s">
        <v>109</v>
      </c>
      <c r="F382" s="64">
        <f>F383</f>
        <v>19416.400000000001</v>
      </c>
      <c r="G382" s="64">
        <f t="shared" si="653"/>
        <v>0</v>
      </c>
      <c r="H382" s="64">
        <f t="shared" si="653"/>
        <v>19416.400000000001</v>
      </c>
      <c r="I382" s="64">
        <f t="shared" si="653"/>
        <v>0</v>
      </c>
      <c r="J382" s="64">
        <f t="shared" si="653"/>
        <v>0</v>
      </c>
      <c r="K382" s="64">
        <f t="shared" si="653"/>
        <v>19416.400000000001</v>
      </c>
      <c r="L382" s="64">
        <f t="shared" ref="L382:Q382" si="659">L383</f>
        <v>19416.400000000001</v>
      </c>
      <c r="M382" s="64">
        <f t="shared" si="655"/>
        <v>0</v>
      </c>
      <c r="N382" s="64">
        <f t="shared" si="656"/>
        <v>19416.400000000001</v>
      </c>
      <c r="O382" s="64">
        <f t="shared" si="655"/>
        <v>0</v>
      </c>
      <c r="P382" s="64">
        <f t="shared" si="656"/>
        <v>19416.400000000001</v>
      </c>
      <c r="Q382" s="64">
        <f t="shared" si="659"/>
        <v>19416.400000000001</v>
      </c>
      <c r="R382" s="64">
        <f t="shared" si="657"/>
        <v>0</v>
      </c>
      <c r="S382" s="64">
        <f t="shared" si="658"/>
        <v>19416.400000000001</v>
      </c>
      <c r="T382" s="64">
        <f t="shared" si="657"/>
        <v>0</v>
      </c>
      <c r="U382" s="64">
        <f t="shared" si="658"/>
        <v>19416.400000000001</v>
      </c>
    </row>
    <row r="383" spans="1:21" ht="15.75" hidden="1" outlineLevel="5" x14ac:dyDescent="0.2">
      <c r="A383" s="210" t="s">
        <v>354</v>
      </c>
      <c r="B383" s="210" t="s">
        <v>386</v>
      </c>
      <c r="C383" s="210" t="s">
        <v>146</v>
      </c>
      <c r="D383" s="210"/>
      <c r="E383" s="61" t="s">
        <v>147</v>
      </c>
      <c r="F383" s="64">
        <f t="shared" ref="F383:U383" si="660">F384</f>
        <v>19416.400000000001</v>
      </c>
      <c r="G383" s="64">
        <f t="shared" si="660"/>
        <v>0</v>
      </c>
      <c r="H383" s="64">
        <f t="shared" si="660"/>
        <v>19416.400000000001</v>
      </c>
      <c r="I383" s="64">
        <f t="shared" si="660"/>
        <v>0</v>
      </c>
      <c r="J383" s="64">
        <f t="shared" si="660"/>
        <v>0</v>
      </c>
      <c r="K383" s="64">
        <f t="shared" si="660"/>
        <v>19416.400000000001</v>
      </c>
      <c r="L383" s="64">
        <f t="shared" ref="L383:Q383" si="661">L384</f>
        <v>19416.400000000001</v>
      </c>
      <c r="M383" s="64">
        <f t="shared" si="660"/>
        <v>0</v>
      </c>
      <c r="N383" s="64">
        <f t="shared" si="660"/>
        <v>19416.400000000001</v>
      </c>
      <c r="O383" s="64">
        <f t="shared" si="660"/>
        <v>0</v>
      </c>
      <c r="P383" s="64">
        <f t="shared" si="660"/>
        <v>19416.400000000001</v>
      </c>
      <c r="Q383" s="64">
        <f t="shared" si="661"/>
        <v>19416.400000000001</v>
      </c>
      <c r="R383" s="64">
        <f t="shared" si="660"/>
        <v>0</v>
      </c>
      <c r="S383" s="64">
        <f t="shared" si="660"/>
        <v>19416.400000000001</v>
      </c>
      <c r="T383" s="64">
        <f t="shared" si="660"/>
        <v>0</v>
      </c>
      <c r="U383" s="64">
        <f t="shared" si="660"/>
        <v>19416.400000000001</v>
      </c>
    </row>
    <row r="384" spans="1:21" ht="15.75" hidden="1" outlineLevel="7" x14ac:dyDescent="0.2">
      <c r="A384" s="59" t="s">
        <v>354</v>
      </c>
      <c r="B384" s="59" t="s">
        <v>386</v>
      </c>
      <c r="C384" s="59" t="s">
        <v>146</v>
      </c>
      <c r="D384" s="59" t="s">
        <v>41</v>
      </c>
      <c r="E384" s="82" t="s">
        <v>42</v>
      </c>
      <c r="F384" s="3">
        <v>19416.400000000001</v>
      </c>
      <c r="G384" s="3"/>
      <c r="H384" s="3">
        <f>SUM(F384:G384)</f>
        <v>19416.400000000001</v>
      </c>
      <c r="I384" s="3"/>
      <c r="J384" s="3"/>
      <c r="K384" s="3">
        <f>SUM(H384:J384)</f>
        <v>19416.400000000001</v>
      </c>
      <c r="L384" s="69">
        <v>19416.400000000001</v>
      </c>
      <c r="M384" s="3"/>
      <c r="N384" s="3">
        <f>SUM(L384:M384)</f>
        <v>19416.400000000001</v>
      </c>
      <c r="O384" s="3"/>
      <c r="P384" s="3">
        <f>SUM(N384:O384)</f>
        <v>19416.400000000001</v>
      </c>
      <c r="Q384" s="69">
        <v>19416.400000000001</v>
      </c>
      <c r="R384" s="3"/>
      <c r="S384" s="3">
        <f>SUM(Q384:R384)</f>
        <v>19416.400000000001</v>
      </c>
      <c r="T384" s="3"/>
      <c r="U384" s="3">
        <f>SUM(S384:T384)</f>
        <v>19416.400000000001</v>
      </c>
    </row>
    <row r="385" spans="1:21" ht="31.5" hidden="1" outlineLevel="7" x14ac:dyDescent="0.2">
      <c r="A385" s="210" t="s">
        <v>354</v>
      </c>
      <c r="B385" s="210" t="s">
        <v>386</v>
      </c>
      <c r="C385" s="210" t="s">
        <v>104</v>
      </c>
      <c r="D385" s="210"/>
      <c r="E385" s="61" t="s">
        <v>667</v>
      </c>
      <c r="F385" s="64">
        <f t="shared" ref="F385:U387" si="662">F386</f>
        <v>12337.1</v>
      </c>
      <c r="G385" s="64">
        <f t="shared" si="662"/>
        <v>0</v>
      </c>
      <c r="H385" s="64">
        <f t="shared" si="662"/>
        <v>12337.1</v>
      </c>
      <c r="I385" s="64">
        <f t="shared" si="662"/>
        <v>0</v>
      </c>
      <c r="J385" s="64">
        <f t="shared" si="662"/>
        <v>0</v>
      </c>
      <c r="K385" s="64">
        <f t="shared" si="662"/>
        <v>12337.1</v>
      </c>
      <c r="L385" s="64">
        <f t="shared" ref="L385:Q387" si="663">L386</f>
        <v>12337.1</v>
      </c>
      <c r="M385" s="64">
        <f t="shared" si="662"/>
        <v>0</v>
      </c>
      <c r="N385" s="64">
        <f t="shared" si="662"/>
        <v>12337.1</v>
      </c>
      <c r="O385" s="64">
        <f t="shared" si="662"/>
        <v>0</v>
      </c>
      <c r="P385" s="64">
        <f t="shared" si="662"/>
        <v>12337.1</v>
      </c>
      <c r="Q385" s="64">
        <f t="shared" si="663"/>
        <v>12337.1</v>
      </c>
      <c r="R385" s="64">
        <f t="shared" si="662"/>
        <v>0</v>
      </c>
      <c r="S385" s="64">
        <f t="shared" si="662"/>
        <v>12337.1</v>
      </c>
      <c r="T385" s="64">
        <f t="shared" si="662"/>
        <v>0</v>
      </c>
      <c r="U385" s="64">
        <f t="shared" si="662"/>
        <v>12337.1</v>
      </c>
    </row>
    <row r="386" spans="1:21" ht="31.5" hidden="1" outlineLevel="7" x14ac:dyDescent="0.2">
      <c r="A386" s="210" t="s">
        <v>354</v>
      </c>
      <c r="B386" s="210" t="s">
        <v>386</v>
      </c>
      <c r="C386" s="210" t="s">
        <v>148</v>
      </c>
      <c r="D386" s="210"/>
      <c r="E386" s="61" t="s">
        <v>26</v>
      </c>
      <c r="F386" s="64">
        <f t="shared" si="662"/>
        <v>12337.1</v>
      </c>
      <c r="G386" s="64">
        <f t="shared" si="662"/>
        <v>0</v>
      </c>
      <c r="H386" s="64">
        <f t="shared" si="662"/>
        <v>12337.1</v>
      </c>
      <c r="I386" s="64">
        <f t="shared" si="662"/>
        <v>0</v>
      </c>
      <c r="J386" s="64">
        <f t="shared" si="662"/>
        <v>0</v>
      </c>
      <c r="K386" s="64">
        <f t="shared" si="662"/>
        <v>12337.1</v>
      </c>
      <c r="L386" s="64">
        <f t="shared" si="663"/>
        <v>12337.1</v>
      </c>
      <c r="M386" s="64">
        <f t="shared" si="662"/>
        <v>0</v>
      </c>
      <c r="N386" s="64">
        <f t="shared" si="662"/>
        <v>12337.1</v>
      </c>
      <c r="O386" s="64">
        <f t="shared" si="662"/>
        <v>0</v>
      </c>
      <c r="P386" s="64">
        <f t="shared" si="662"/>
        <v>12337.1</v>
      </c>
      <c r="Q386" s="64">
        <f t="shared" si="663"/>
        <v>12337.1</v>
      </c>
      <c r="R386" s="64">
        <f t="shared" si="662"/>
        <v>0</v>
      </c>
      <c r="S386" s="64">
        <f t="shared" si="662"/>
        <v>12337.1</v>
      </c>
      <c r="T386" s="64">
        <f t="shared" si="662"/>
        <v>0</v>
      </c>
      <c r="U386" s="64">
        <f t="shared" si="662"/>
        <v>12337.1</v>
      </c>
    </row>
    <row r="387" spans="1:21" ht="17.25" hidden="1" customHeight="1" outlineLevel="7" x14ac:dyDescent="0.2">
      <c r="A387" s="210" t="s">
        <v>354</v>
      </c>
      <c r="B387" s="210" t="s">
        <v>386</v>
      </c>
      <c r="C387" s="210" t="s">
        <v>149</v>
      </c>
      <c r="D387" s="210"/>
      <c r="E387" s="61" t="s">
        <v>150</v>
      </c>
      <c r="F387" s="64">
        <f t="shared" si="662"/>
        <v>12337.1</v>
      </c>
      <c r="G387" s="64">
        <f t="shared" si="662"/>
        <v>0</v>
      </c>
      <c r="H387" s="64">
        <f t="shared" si="662"/>
        <v>12337.1</v>
      </c>
      <c r="I387" s="64">
        <f t="shared" si="662"/>
        <v>0</v>
      </c>
      <c r="J387" s="64">
        <f t="shared" si="662"/>
        <v>0</v>
      </c>
      <c r="K387" s="64">
        <f t="shared" si="662"/>
        <v>12337.1</v>
      </c>
      <c r="L387" s="64">
        <f t="shared" si="663"/>
        <v>12337.1</v>
      </c>
      <c r="M387" s="64">
        <f t="shared" si="662"/>
        <v>0</v>
      </c>
      <c r="N387" s="64">
        <f t="shared" si="662"/>
        <v>12337.1</v>
      </c>
      <c r="O387" s="64">
        <f t="shared" si="662"/>
        <v>0</v>
      </c>
      <c r="P387" s="64">
        <f t="shared" si="662"/>
        <v>12337.1</v>
      </c>
      <c r="Q387" s="64">
        <f t="shared" si="663"/>
        <v>12337.1</v>
      </c>
      <c r="R387" s="64">
        <f t="shared" si="662"/>
        <v>0</v>
      </c>
      <c r="S387" s="64">
        <f t="shared" si="662"/>
        <v>12337.1</v>
      </c>
      <c r="T387" s="64">
        <f t="shared" si="662"/>
        <v>0</v>
      </c>
      <c r="U387" s="64">
        <f t="shared" si="662"/>
        <v>12337.1</v>
      </c>
    </row>
    <row r="388" spans="1:21" ht="15.75" hidden="1" outlineLevel="7" x14ac:dyDescent="0.2">
      <c r="A388" s="59" t="s">
        <v>354</v>
      </c>
      <c r="B388" s="59" t="s">
        <v>386</v>
      </c>
      <c r="C388" s="59" t="s">
        <v>149</v>
      </c>
      <c r="D388" s="59" t="s">
        <v>41</v>
      </c>
      <c r="E388" s="82" t="s">
        <v>42</v>
      </c>
      <c r="F388" s="3">
        <v>12337.1</v>
      </c>
      <c r="G388" s="3"/>
      <c r="H388" s="3">
        <f>SUM(F388:G388)</f>
        <v>12337.1</v>
      </c>
      <c r="I388" s="3"/>
      <c r="J388" s="3"/>
      <c r="K388" s="3">
        <f>SUM(H388:J388)</f>
        <v>12337.1</v>
      </c>
      <c r="L388" s="69">
        <v>12337.1</v>
      </c>
      <c r="M388" s="3"/>
      <c r="N388" s="3">
        <f>SUM(L388:M388)</f>
        <v>12337.1</v>
      </c>
      <c r="O388" s="3"/>
      <c r="P388" s="3">
        <f>SUM(N388:O388)</f>
        <v>12337.1</v>
      </c>
      <c r="Q388" s="69">
        <v>12337.1</v>
      </c>
      <c r="R388" s="3"/>
      <c r="S388" s="3">
        <f>SUM(Q388:R388)</f>
        <v>12337.1</v>
      </c>
      <c r="T388" s="3"/>
      <c r="U388" s="3">
        <f>SUM(S388:T388)</f>
        <v>12337.1</v>
      </c>
    </row>
    <row r="389" spans="1:21" ht="15.75" outlineLevel="7" x14ac:dyDescent="0.2">
      <c r="A389" s="210" t="s">
        <v>354</v>
      </c>
      <c r="B389" s="210" t="s">
        <v>389</v>
      </c>
      <c r="C389" s="210"/>
      <c r="D389" s="210"/>
      <c r="E389" s="61" t="s">
        <v>390</v>
      </c>
      <c r="F389" s="64">
        <f>F395+F404+F390</f>
        <v>148497.5</v>
      </c>
      <c r="G389" s="64">
        <f t="shared" ref="G389:S389" si="664">G395+G404+G390</f>
        <v>4231.3999999999996</v>
      </c>
      <c r="H389" s="64">
        <f t="shared" si="664"/>
        <v>152728.9</v>
      </c>
      <c r="I389" s="64">
        <f t="shared" si="664"/>
        <v>0</v>
      </c>
      <c r="J389" s="64">
        <f t="shared" ref="J389:K389" si="665">J395+J404+J390</f>
        <v>3000</v>
      </c>
      <c r="K389" s="64">
        <f t="shared" si="665"/>
        <v>155728.9</v>
      </c>
      <c r="L389" s="64">
        <f t="shared" si="664"/>
        <v>148278.6</v>
      </c>
      <c r="M389" s="64">
        <f t="shared" si="664"/>
        <v>4231.3999999999996</v>
      </c>
      <c r="N389" s="64">
        <f t="shared" si="664"/>
        <v>152510</v>
      </c>
      <c r="O389" s="64">
        <f t="shared" ref="O389:P389" si="666">O395+O404+O390</f>
        <v>0</v>
      </c>
      <c r="P389" s="64">
        <f t="shared" si="666"/>
        <v>152510</v>
      </c>
      <c r="Q389" s="64">
        <f t="shared" si="664"/>
        <v>148359.00000000003</v>
      </c>
      <c r="R389" s="64">
        <f t="shared" si="664"/>
        <v>4231.3999999999996</v>
      </c>
      <c r="S389" s="64">
        <f t="shared" si="664"/>
        <v>152590.40000000002</v>
      </c>
      <c r="T389" s="64">
        <f t="shared" ref="T389:U389" si="667">T395+T404+T390</f>
        <v>0</v>
      </c>
      <c r="U389" s="64">
        <f t="shared" si="667"/>
        <v>152590.40000000002</v>
      </c>
    </row>
    <row r="390" spans="1:21" ht="31.5" outlineLevel="7" x14ac:dyDescent="0.2">
      <c r="A390" s="210" t="s">
        <v>354</v>
      </c>
      <c r="B390" s="210" t="s">
        <v>389</v>
      </c>
      <c r="C390" s="210" t="s">
        <v>31</v>
      </c>
      <c r="D390" s="210"/>
      <c r="E390" s="61" t="s">
        <v>645</v>
      </c>
      <c r="F390" s="64">
        <f>F391</f>
        <v>0</v>
      </c>
      <c r="G390" s="64">
        <f t="shared" ref="G390:U390" si="668">G391</f>
        <v>4231.3999999999996</v>
      </c>
      <c r="H390" s="64">
        <f t="shared" si="668"/>
        <v>4231.3999999999996</v>
      </c>
      <c r="I390" s="64">
        <f t="shared" si="668"/>
        <v>0</v>
      </c>
      <c r="J390" s="64">
        <f t="shared" si="668"/>
        <v>3000</v>
      </c>
      <c r="K390" s="64">
        <f t="shared" si="668"/>
        <v>7231.4</v>
      </c>
      <c r="L390" s="64">
        <f t="shared" si="668"/>
        <v>0</v>
      </c>
      <c r="M390" s="64">
        <f t="shared" si="668"/>
        <v>4231.3999999999996</v>
      </c>
      <c r="N390" s="64">
        <f t="shared" si="668"/>
        <v>4231.3999999999996</v>
      </c>
      <c r="O390" s="64">
        <f t="shared" si="668"/>
        <v>0</v>
      </c>
      <c r="P390" s="64">
        <f t="shared" si="668"/>
        <v>4231.3999999999996</v>
      </c>
      <c r="Q390" s="64">
        <f t="shared" si="668"/>
        <v>0</v>
      </c>
      <c r="R390" s="64">
        <f t="shared" si="668"/>
        <v>4231.3999999999996</v>
      </c>
      <c r="S390" s="64">
        <f t="shared" si="668"/>
        <v>4231.3999999999996</v>
      </c>
      <c r="T390" s="64">
        <f t="shared" si="668"/>
        <v>0</v>
      </c>
      <c r="U390" s="64">
        <f t="shared" si="668"/>
        <v>4231.3999999999996</v>
      </c>
    </row>
    <row r="391" spans="1:21" ht="31.5" outlineLevel="7" x14ac:dyDescent="0.2">
      <c r="A391" s="210" t="s">
        <v>354</v>
      </c>
      <c r="B391" s="210" t="s">
        <v>389</v>
      </c>
      <c r="C391" s="210" t="s">
        <v>66</v>
      </c>
      <c r="D391" s="210"/>
      <c r="E391" s="61" t="s">
        <v>653</v>
      </c>
      <c r="F391" s="64">
        <f t="shared" ref="F391:U393" si="669">F392</f>
        <v>0</v>
      </c>
      <c r="G391" s="64">
        <f t="shared" si="669"/>
        <v>4231.3999999999996</v>
      </c>
      <c r="H391" s="64">
        <f t="shared" si="669"/>
        <v>4231.3999999999996</v>
      </c>
      <c r="I391" s="64">
        <f t="shared" si="669"/>
        <v>0</v>
      </c>
      <c r="J391" s="64">
        <f t="shared" si="669"/>
        <v>3000</v>
      </c>
      <c r="K391" s="64">
        <f t="shared" si="669"/>
        <v>7231.4</v>
      </c>
      <c r="L391" s="64">
        <f t="shared" si="669"/>
        <v>0</v>
      </c>
      <c r="M391" s="64">
        <f t="shared" si="669"/>
        <v>4231.3999999999996</v>
      </c>
      <c r="N391" s="64">
        <f t="shared" si="669"/>
        <v>4231.3999999999996</v>
      </c>
      <c r="O391" s="64">
        <f t="shared" si="669"/>
        <v>0</v>
      </c>
      <c r="P391" s="64">
        <f t="shared" si="669"/>
        <v>4231.3999999999996</v>
      </c>
      <c r="Q391" s="64">
        <f t="shared" si="669"/>
        <v>0</v>
      </c>
      <c r="R391" s="64">
        <f t="shared" si="669"/>
        <v>4231.3999999999996</v>
      </c>
      <c r="S391" s="64">
        <f t="shared" si="669"/>
        <v>4231.3999999999996</v>
      </c>
      <c r="T391" s="64">
        <f t="shared" si="669"/>
        <v>0</v>
      </c>
      <c r="U391" s="64">
        <f t="shared" si="669"/>
        <v>4231.3999999999996</v>
      </c>
    </row>
    <row r="392" spans="1:21" ht="31.5" outlineLevel="7" x14ac:dyDescent="0.2">
      <c r="A392" s="210" t="s">
        <v>354</v>
      </c>
      <c r="B392" s="210" t="s">
        <v>389</v>
      </c>
      <c r="C392" s="210" t="s">
        <v>67</v>
      </c>
      <c r="D392" s="210"/>
      <c r="E392" s="61" t="s">
        <v>26</v>
      </c>
      <c r="F392" s="64">
        <f t="shared" si="669"/>
        <v>0</v>
      </c>
      <c r="G392" s="64">
        <f t="shared" si="669"/>
        <v>4231.3999999999996</v>
      </c>
      <c r="H392" s="64">
        <f t="shared" si="669"/>
        <v>4231.3999999999996</v>
      </c>
      <c r="I392" s="64">
        <f t="shared" si="669"/>
        <v>0</v>
      </c>
      <c r="J392" s="64">
        <f t="shared" si="669"/>
        <v>3000</v>
      </c>
      <c r="K392" s="64">
        <f t="shared" si="669"/>
        <v>7231.4</v>
      </c>
      <c r="L392" s="64">
        <f t="shared" si="669"/>
        <v>0</v>
      </c>
      <c r="M392" s="64">
        <f t="shared" si="669"/>
        <v>4231.3999999999996</v>
      </c>
      <c r="N392" s="64">
        <f t="shared" si="669"/>
        <v>4231.3999999999996</v>
      </c>
      <c r="O392" s="64">
        <f t="shared" si="669"/>
        <v>0</v>
      </c>
      <c r="P392" s="64">
        <f t="shared" si="669"/>
        <v>4231.3999999999996</v>
      </c>
      <c r="Q392" s="64">
        <f t="shared" si="669"/>
        <v>0</v>
      </c>
      <c r="R392" s="64">
        <f t="shared" si="669"/>
        <v>4231.3999999999996</v>
      </c>
      <c r="S392" s="64">
        <f t="shared" si="669"/>
        <v>4231.3999999999996</v>
      </c>
      <c r="T392" s="64">
        <f t="shared" si="669"/>
        <v>0</v>
      </c>
      <c r="U392" s="64">
        <f t="shared" si="669"/>
        <v>4231.3999999999996</v>
      </c>
    </row>
    <row r="393" spans="1:21" ht="15.75" outlineLevel="7" x14ac:dyDescent="0.2">
      <c r="A393" s="210" t="s">
        <v>354</v>
      </c>
      <c r="B393" s="210" t="s">
        <v>389</v>
      </c>
      <c r="C393" s="210" t="s">
        <v>68</v>
      </c>
      <c r="D393" s="210"/>
      <c r="E393" s="61" t="s">
        <v>69</v>
      </c>
      <c r="F393" s="64">
        <f t="shared" si="669"/>
        <v>0</v>
      </c>
      <c r="G393" s="64">
        <f t="shared" si="669"/>
        <v>4231.3999999999996</v>
      </c>
      <c r="H393" s="64">
        <f t="shared" si="669"/>
        <v>4231.3999999999996</v>
      </c>
      <c r="I393" s="64">
        <f t="shared" si="669"/>
        <v>0</v>
      </c>
      <c r="J393" s="64">
        <f t="shared" si="669"/>
        <v>3000</v>
      </c>
      <c r="K393" s="64">
        <f t="shared" si="669"/>
        <v>7231.4</v>
      </c>
      <c r="L393" s="64">
        <f t="shared" si="669"/>
        <v>0</v>
      </c>
      <c r="M393" s="64">
        <f t="shared" si="669"/>
        <v>4231.3999999999996</v>
      </c>
      <c r="N393" s="64">
        <f t="shared" si="669"/>
        <v>4231.3999999999996</v>
      </c>
      <c r="O393" s="64">
        <f t="shared" si="669"/>
        <v>0</v>
      </c>
      <c r="P393" s="64">
        <f t="shared" si="669"/>
        <v>4231.3999999999996</v>
      </c>
      <c r="Q393" s="64">
        <f t="shared" si="669"/>
        <v>0</v>
      </c>
      <c r="R393" s="64">
        <f t="shared" si="669"/>
        <v>4231.3999999999996</v>
      </c>
      <c r="S393" s="64">
        <f t="shared" si="669"/>
        <v>4231.3999999999996</v>
      </c>
      <c r="T393" s="64">
        <f t="shared" si="669"/>
        <v>0</v>
      </c>
      <c r="U393" s="64">
        <f t="shared" si="669"/>
        <v>4231.3999999999996</v>
      </c>
    </row>
    <row r="394" spans="1:21" ht="31.5" outlineLevel="7" x14ac:dyDescent="0.2">
      <c r="A394" s="59" t="s">
        <v>354</v>
      </c>
      <c r="B394" s="59" t="s">
        <v>389</v>
      </c>
      <c r="C394" s="59" t="s">
        <v>68</v>
      </c>
      <c r="D394" s="59" t="s">
        <v>3</v>
      </c>
      <c r="E394" s="82" t="s">
        <v>4</v>
      </c>
      <c r="F394" s="3"/>
      <c r="G394" s="3">
        <v>4231.3999999999996</v>
      </c>
      <c r="H394" s="3">
        <f>SUM(F394:G394)</f>
        <v>4231.3999999999996</v>
      </c>
      <c r="I394" s="3"/>
      <c r="J394" s="3">
        <v>3000</v>
      </c>
      <c r="K394" s="3">
        <f>SUM(H394:J394)</f>
        <v>7231.4</v>
      </c>
      <c r="L394" s="69"/>
      <c r="M394" s="3">
        <v>4231.3999999999996</v>
      </c>
      <c r="N394" s="3">
        <f>SUM(L394:M394)</f>
        <v>4231.3999999999996</v>
      </c>
      <c r="O394" s="3"/>
      <c r="P394" s="3">
        <f>SUM(N394:O394)</f>
        <v>4231.3999999999996</v>
      </c>
      <c r="Q394" s="69"/>
      <c r="R394" s="3">
        <v>4231.3999999999996</v>
      </c>
      <c r="S394" s="3">
        <f>SUM(Q394:R394)</f>
        <v>4231.3999999999996</v>
      </c>
      <c r="T394" s="3"/>
      <c r="U394" s="3">
        <f>SUM(S394:T394)</f>
        <v>4231.3999999999996</v>
      </c>
    </row>
    <row r="395" spans="1:21" s="126" customFormat="1" ht="29.25" hidden="1" customHeight="1" outlineLevel="2" x14ac:dyDescent="0.2">
      <c r="A395" s="210" t="s">
        <v>354</v>
      </c>
      <c r="B395" s="210" t="s">
        <v>389</v>
      </c>
      <c r="C395" s="210" t="s">
        <v>93</v>
      </c>
      <c r="D395" s="210"/>
      <c r="E395" s="61" t="s">
        <v>656</v>
      </c>
      <c r="F395" s="64">
        <f t="shared" ref="F395:I395" si="670">F396+F400</f>
        <v>148049</v>
      </c>
      <c r="G395" s="64">
        <f t="shared" si="670"/>
        <v>0</v>
      </c>
      <c r="H395" s="64">
        <f t="shared" si="670"/>
        <v>148049</v>
      </c>
      <c r="I395" s="64">
        <f t="shared" si="670"/>
        <v>0</v>
      </c>
      <c r="J395" s="64">
        <f t="shared" ref="J395:K395" si="671">J396+J400</f>
        <v>0</v>
      </c>
      <c r="K395" s="64">
        <f t="shared" si="671"/>
        <v>148049</v>
      </c>
      <c r="L395" s="64">
        <f t="shared" ref="L395:S395" si="672">L396+L400</f>
        <v>147809.30000000002</v>
      </c>
      <c r="M395" s="64">
        <f t="shared" si="672"/>
        <v>0</v>
      </c>
      <c r="N395" s="64">
        <f t="shared" si="672"/>
        <v>147809.30000000002</v>
      </c>
      <c r="O395" s="64">
        <f t="shared" ref="O395:P395" si="673">O396+O400</f>
        <v>0</v>
      </c>
      <c r="P395" s="64">
        <f t="shared" si="673"/>
        <v>147809.30000000002</v>
      </c>
      <c r="Q395" s="64">
        <f t="shared" si="672"/>
        <v>147809.30000000002</v>
      </c>
      <c r="R395" s="64">
        <f t="shared" si="672"/>
        <v>0</v>
      </c>
      <c r="S395" s="64">
        <f t="shared" si="672"/>
        <v>147809.30000000002</v>
      </c>
      <c r="T395" s="64">
        <f t="shared" ref="T395:U395" si="674">T396+T400</f>
        <v>0</v>
      </c>
      <c r="U395" s="64">
        <f t="shared" si="674"/>
        <v>147809.30000000002</v>
      </c>
    </row>
    <row r="396" spans="1:21" ht="31.5" hidden="1" outlineLevel="3" x14ac:dyDescent="0.2">
      <c r="A396" s="210" t="s">
        <v>354</v>
      </c>
      <c r="B396" s="210" t="s">
        <v>389</v>
      </c>
      <c r="C396" s="210" t="s">
        <v>118</v>
      </c>
      <c r="D396" s="210"/>
      <c r="E396" s="61" t="s">
        <v>663</v>
      </c>
      <c r="F396" s="64">
        <f t="shared" ref="F396:U398" si="675">F397</f>
        <v>11483.8</v>
      </c>
      <c r="G396" s="64">
        <f t="shared" si="675"/>
        <v>0</v>
      </c>
      <c r="H396" s="64">
        <f t="shared" si="675"/>
        <v>11483.8</v>
      </c>
      <c r="I396" s="64">
        <f t="shared" si="675"/>
        <v>0</v>
      </c>
      <c r="J396" s="64">
        <f t="shared" si="675"/>
        <v>0</v>
      </c>
      <c r="K396" s="64">
        <f t="shared" si="675"/>
        <v>11483.8</v>
      </c>
      <c r="L396" s="64">
        <f t="shared" ref="L396:Q398" si="676">L397</f>
        <v>11244.1</v>
      </c>
      <c r="M396" s="64">
        <f t="shared" si="675"/>
        <v>0</v>
      </c>
      <c r="N396" s="64">
        <f t="shared" si="675"/>
        <v>11244.1</v>
      </c>
      <c r="O396" s="64">
        <f t="shared" si="675"/>
        <v>0</v>
      </c>
      <c r="P396" s="64">
        <f t="shared" si="675"/>
        <v>11244.1</v>
      </c>
      <c r="Q396" s="64">
        <f t="shared" si="676"/>
        <v>11244.1</v>
      </c>
      <c r="R396" s="64">
        <f t="shared" si="675"/>
        <v>0</v>
      </c>
      <c r="S396" s="64">
        <f t="shared" si="675"/>
        <v>11244.1</v>
      </c>
      <c r="T396" s="64">
        <f t="shared" si="675"/>
        <v>0</v>
      </c>
      <c r="U396" s="64">
        <f t="shared" si="675"/>
        <v>11244.1</v>
      </c>
    </row>
    <row r="397" spans="1:21" ht="15.75" hidden="1" outlineLevel="4" x14ac:dyDescent="0.2">
      <c r="A397" s="210" t="s">
        <v>354</v>
      </c>
      <c r="B397" s="210" t="s">
        <v>389</v>
      </c>
      <c r="C397" s="210" t="s">
        <v>119</v>
      </c>
      <c r="D397" s="210"/>
      <c r="E397" s="61" t="s">
        <v>120</v>
      </c>
      <c r="F397" s="64">
        <f t="shared" si="675"/>
        <v>11483.8</v>
      </c>
      <c r="G397" s="64">
        <f t="shared" si="675"/>
        <v>0</v>
      </c>
      <c r="H397" s="64">
        <f t="shared" si="675"/>
        <v>11483.8</v>
      </c>
      <c r="I397" s="64">
        <f t="shared" si="675"/>
        <v>0</v>
      </c>
      <c r="J397" s="64">
        <f t="shared" si="675"/>
        <v>0</v>
      </c>
      <c r="K397" s="64">
        <f t="shared" si="675"/>
        <v>11483.8</v>
      </c>
      <c r="L397" s="64">
        <f t="shared" si="676"/>
        <v>11244.1</v>
      </c>
      <c r="M397" s="64">
        <f t="shared" si="675"/>
        <v>0</v>
      </c>
      <c r="N397" s="64">
        <f t="shared" si="675"/>
        <v>11244.1</v>
      </c>
      <c r="O397" s="64">
        <f t="shared" si="675"/>
        <v>0</v>
      </c>
      <c r="P397" s="64">
        <f t="shared" si="675"/>
        <v>11244.1</v>
      </c>
      <c r="Q397" s="64">
        <f t="shared" si="676"/>
        <v>11244.1</v>
      </c>
      <c r="R397" s="64">
        <f t="shared" si="675"/>
        <v>0</v>
      </c>
      <c r="S397" s="64">
        <f t="shared" si="675"/>
        <v>11244.1</v>
      </c>
      <c r="T397" s="64">
        <f t="shared" si="675"/>
        <v>0</v>
      </c>
      <c r="U397" s="64">
        <f t="shared" si="675"/>
        <v>11244.1</v>
      </c>
    </row>
    <row r="398" spans="1:21" ht="15.75" hidden="1" outlineLevel="5" x14ac:dyDescent="0.2">
      <c r="A398" s="210" t="s">
        <v>354</v>
      </c>
      <c r="B398" s="210" t="s">
        <v>389</v>
      </c>
      <c r="C398" s="210" t="s">
        <v>123</v>
      </c>
      <c r="D398" s="210"/>
      <c r="E398" s="61" t="s">
        <v>320</v>
      </c>
      <c r="F398" s="64">
        <f t="shared" si="675"/>
        <v>11483.8</v>
      </c>
      <c r="G398" s="64">
        <f t="shared" si="675"/>
        <v>0</v>
      </c>
      <c r="H398" s="64">
        <f t="shared" si="675"/>
        <v>11483.8</v>
      </c>
      <c r="I398" s="64">
        <f t="shared" si="675"/>
        <v>0</v>
      </c>
      <c r="J398" s="64">
        <f t="shared" si="675"/>
        <v>0</v>
      </c>
      <c r="K398" s="64">
        <f t="shared" si="675"/>
        <v>11483.8</v>
      </c>
      <c r="L398" s="64">
        <f t="shared" si="676"/>
        <v>11244.1</v>
      </c>
      <c r="M398" s="64">
        <f t="shared" si="675"/>
        <v>0</v>
      </c>
      <c r="N398" s="64">
        <f t="shared" si="675"/>
        <v>11244.1</v>
      </c>
      <c r="O398" s="64">
        <f t="shared" si="675"/>
        <v>0</v>
      </c>
      <c r="P398" s="64">
        <f t="shared" si="675"/>
        <v>11244.1</v>
      </c>
      <c r="Q398" s="64">
        <f t="shared" si="676"/>
        <v>11244.1</v>
      </c>
      <c r="R398" s="64">
        <f t="shared" si="675"/>
        <v>0</v>
      </c>
      <c r="S398" s="64">
        <f t="shared" si="675"/>
        <v>11244.1</v>
      </c>
      <c r="T398" s="64">
        <f t="shared" si="675"/>
        <v>0</v>
      </c>
      <c r="U398" s="64">
        <f t="shared" si="675"/>
        <v>11244.1</v>
      </c>
    </row>
    <row r="399" spans="1:21" ht="15.75" hidden="1" outlineLevel="7" x14ac:dyDescent="0.2">
      <c r="A399" s="59" t="s">
        <v>354</v>
      </c>
      <c r="B399" s="59" t="s">
        <v>389</v>
      </c>
      <c r="C399" s="59" t="s">
        <v>123</v>
      </c>
      <c r="D399" s="59" t="s">
        <v>6</v>
      </c>
      <c r="E399" s="82" t="s">
        <v>7</v>
      </c>
      <c r="F399" s="3">
        <v>11483.8</v>
      </c>
      <c r="G399" s="3"/>
      <c r="H399" s="3">
        <f>SUM(F399:G399)</f>
        <v>11483.8</v>
      </c>
      <c r="I399" s="3"/>
      <c r="J399" s="3"/>
      <c r="K399" s="3">
        <f>SUM(H399:J399)</f>
        <v>11483.8</v>
      </c>
      <c r="L399" s="69">
        <v>11244.1</v>
      </c>
      <c r="M399" s="3"/>
      <c r="N399" s="3">
        <f>SUM(L399:M399)</f>
        <v>11244.1</v>
      </c>
      <c r="O399" s="3"/>
      <c r="P399" s="3">
        <f>SUM(N399:O399)</f>
        <v>11244.1</v>
      </c>
      <c r="Q399" s="69">
        <v>11244.1</v>
      </c>
      <c r="R399" s="3"/>
      <c r="S399" s="3">
        <f>SUM(Q399:R399)</f>
        <v>11244.1</v>
      </c>
      <c r="T399" s="3"/>
      <c r="U399" s="3">
        <f>SUM(S399:T399)</f>
        <v>11244.1</v>
      </c>
    </row>
    <row r="400" spans="1:21" ht="31.5" hidden="1" outlineLevel="3" x14ac:dyDescent="0.2">
      <c r="A400" s="210" t="s">
        <v>354</v>
      </c>
      <c r="B400" s="210" t="s">
        <v>389</v>
      </c>
      <c r="C400" s="210" t="s">
        <v>104</v>
      </c>
      <c r="D400" s="210"/>
      <c r="E400" s="61" t="s">
        <v>667</v>
      </c>
      <c r="F400" s="64">
        <f t="shared" ref="F400:U402" si="677">F401</f>
        <v>136565.20000000001</v>
      </c>
      <c r="G400" s="64">
        <f t="shared" si="677"/>
        <v>0</v>
      </c>
      <c r="H400" s="64">
        <f t="shared" si="677"/>
        <v>136565.20000000001</v>
      </c>
      <c r="I400" s="64">
        <f t="shared" si="677"/>
        <v>0</v>
      </c>
      <c r="J400" s="64">
        <f t="shared" si="677"/>
        <v>0</v>
      </c>
      <c r="K400" s="64">
        <f t="shared" si="677"/>
        <v>136565.20000000001</v>
      </c>
      <c r="L400" s="64">
        <f t="shared" ref="L400:Q402" si="678">L401</f>
        <v>136565.20000000001</v>
      </c>
      <c r="M400" s="64">
        <f t="shared" si="677"/>
        <v>0</v>
      </c>
      <c r="N400" s="64">
        <f t="shared" si="677"/>
        <v>136565.20000000001</v>
      </c>
      <c r="O400" s="64">
        <f t="shared" si="677"/>
        <v>0</v>
      </c>
      <c r="P400" s="64">
        <f t="shared" si="677"/>
        <v>136565.20000000001</v>
      </c>
      <c r="Q400" s="64">
        <f t="shared" si="678"/>
        <v>136565.20000000001</v>
      </c>
      <c r="R400" s="64">
        <f t="shared" si="677"/>
        <v>0</v>
      </c>
      <c r="S400" s="64">
        <f t="shared" si="677"/>
        <v>136565.20000000001</v>
      </c>
      <c r="T400" s="64">
        <f t="shared" si="677"/>
        <v>0</v>
      </c>
      <c r="U400" s="64">
        <f t="shared" si="677"/>
        <v>136565.20000000001</v>
      </c>
    </row>
    <row r="401" spans="1:21" ht="31.5" hidden="1" outlineLevel="4" x14ac:dyDescent="0.2">
      <c r="A401" s="210" t="s">
        <v>354</v>
      </c>
      <c r="B401" s="210" t="s">
        <v>389</v>
      </c>
      <c r="C401" s="210" t="s">
        <v>148</v>
      </c>
      <c r="D401" s="210"/>
      <c r="E401" s="61" t="s">
        <v>26</v>
      </c>
      <c r="F401" s="64">
        <f t="shared" si="677"/>
        <v>136565.20000000001</v>
      </c>
      <c r="G401" s="64">
        <f t="shared" si="677"/>
        <v>0</v>
      </c>
      <c r="H401" s="64">
        <f t="shared" si="677"/>
        <v>136565.20000000001</v>
      </c>
      <c r="I401" s="64">
        <f t="shared" si="677"/>
        <v>0</v>
      </c>
      <c r="J401" s="64">
        <f t="shared" si="677"/>
        <v>0</v>
      </c>
      <c r="K401" s="64">
        <f t="shared" si="677"/>
        <v>136565.20000000001</v>
      </c>
      <c r="L401" s="64">
        <f t="shared" si="678"/>
        <v>136565.20000000001</v>
      </c>
      <c r="M401" s="64">
        <f t="shared" si="677"/>
        <v>0</v>
      </c>
      <c r="N401" s="64">
        <f t="shared" si="677"/>
        <v>136565.20000000001</v>
      </c>
      <c r="O401" s="64">
        <f t="shared" si="677"/>
        <v>0</v>
      </c>
      <c r="P401" s="64">
        <f t="shared" si="677"/>
        <v>136565.20000000001</v>
      </c>
      <c r="Q401" s="64">
        <f t="shared" si="678"/>
        <v>136565.20000000001</v>
      </c>
      <c r="R401" s="64">
        <f t="shared" si="677"/>
        <v>0</v>
      </c>
      <c r="S401" s="64">
        <f t="shared" si="677"/>
        <v>136565.20000000001</v>
      </c>
      <c r="T401" s="64">
        <f t="shared" si="677"/>
        <v>0</v>
      </c>
      <c r="U401" s="64">
        <f t="shared" si="677"/>
        <v>136565.20000000001</v>
      </c>
    </row>
    <row r="402" spans="1:21" ht="15.75" hidden="1" outlineLevel="5" x14ac:dyDescent="0.2">
      <c r="A402" s="210" t="s">
        <v>354</v>
      </c>
      <c r="B402" s="210" t="s">
        <v>389</v>
      </c>
      <c r="C402" s="210" t="s">
        <v>149</v>
      </c>
      <c r="D402" s="210"/>
      <c r="E402" s="61" t="s">
        <v>603</v>
      </c>
      <c r="F402" s="64">
        <f t="shared" si="677"/>
        <v>136565.20000000001</v>
      </c>
      <c r="G402" s="64">
        <f t="shared" si="677"/>
        <v>0</v>
      </c>
      <c r="H402" s="64">
        <f t="shared" si="677"/>
        <v>136565.20000000001</v>
      </c>
      <c r="I402" s="64">
        <f t="shared" si="677"/>
        <v>0</v>
      </c>
      <c r="J402" s="64">
        <f t="shared" si="677"/>
        <v>0</v>
      </c>
      <c r="K402" s="64">
        <f t="shared" si="677"/>
        <v>136565.20000000001</v>
      </c>
      <c r="L402" s="64">
        <f t="shared" si="678"/>
        <v>136565.20000000001</v>
      </c>
      <c r="M402" s="64">
        <f t="shared" si="677"/>
        <v>0</v>
      </c>
      <c r="N402" s="64">
        <f t="shared" si="677"/>
        <v>136565.20000000001</v>
      </c>
      <c r="O402" s="64">
        <f t="shared" si="677"/>
        <v>0</v>
      </c>
      <c r="P402" s="64">
        <f t="shared" si="677"/>
        <v>136565.20000000001</v>
      </c>
      <c r="Q402" s="64">
        <f t="shared" si="678"/>
        <v>136565.20000000001</v>
      </c>
      <c r="R402" s="64">
        <f t="shared" si="677"/>
        <v>0</v>
      </c>
      <c r="S402" s="64">
        <f t="shared" si="677"/>
        <v>136565.20000000001</v>
      </c>
      <c r="T402" s="64">
        <f t="shared" si="677"/>
        <v>0</v>
      </c>
      <c r="U402" s="64">
        <f t="shared" si="677"/>
        <v>136565.20000000001</v>
      </c>
    </row>
    <row r="403" spans="1:21" ht="15.75" hidden="1" outlineLevel="7" x14ac:dyDescent="0.2">
      <c r="A403" s="59" t="s">
        <v>354</v>
      </c>
      <c r="B403" s="59" t="s">
        <v>389</v>
      </c>
      <c r="C403" s="59" t="s">
        <v>149</v>
      </c>
      <c r="D403" s="59" t="s">
        <v>41</v>
      </c>
      <c r="E403" s="82" t="s">
        <v>42</v>
      </c>
      <c r="F403" s="3">
        <v>136565.20000000001</v>
      </c>
      <c r="G403" s="3"/>
      <c r="H403" s="3">
        <f>SUM(F403:G403)</f>
        <v>136565.20000000001</v>
      </c>
      <c r="I403" s="3"/>
      <c r="J403" s="3"/>
      <c r="K403" s="3">
        <f>SUM(H403:J403)</f>
        <v>136565.20000000001</v>
      </c>
      <c r="L403" s="69">
        <v>136565.20000000001</v>
      </c>
      <c r="M403" s="3"/>
      <c r="N403" s="3">
        <f>SUM(L403:M403)</f>
        <v>136565.20000000001</v>
      </c>
      <c r="O403" s="3"/>
      <c r="P403" s="3">
        <f>SUM(N403:O403)</f>
        <v>136565.20000000001</v>
      </c>
      <c r="Q403" s="69">
        <v>136565.20000000001</v>
      </c>
      <c r="R403" s="3"/>
      <c r="S403" s="3">
        <f>SUM(Q403:R403)</f>
        <v>136565.20000000001</v>
      </c>
      <c r="T403" s="3"/>
      <c r="U403" s="3">
        <f>SUM(S403:T403)</f>
        <v>136565.20000000001</v>
      </c>
    </row>
    <row r="404" spans="1:21" ht="31.5" hidden="1" outlineLevel="7" x14ac:dyDescent="0.2">
      <c r="A404" s="210" t="s">
        <v>354</v>
      </c>
      <c r="B404" s="210" t="s">
        <v>389</v>
      </c>
      <c r="C404" s="210" t="s">
        <v>21</v>
      </c>
      <c r="D404" s="210"/>
      <c r="E404" s="61" t="s">
        <v>687</v>
      </c>
      <c r="F404" s="64">
        <f>F405</f>
        <v>448.5</v>
      </c>
      <c r="G404" s="64">
        <f t="shared" ref="G404:K406" si="679">G405</f>
        <v>0</v>
      </c>
      <c r="H404" s="64">
        <f t="shared" si="679"/>
        <v>448.5</v>
      </c>
      <c r="I404" s="64">
        <f t="shared" si="679"/>
        <v>0</v>
      </c>
      <c r="J404" s="64">
        <f t="shared" si="679"/>
        <v>0</v>
      </c>
      <c r="K404" s="64">
        <f t="shared" si="679"/>
        <v>448.5</v>
      </c>
      <c r="L404" s="64">
        <f t="shared" ref="L404:Q406" si="680">L405</f>
        <v>469.3</v>
      </c>
      <c r="M404" s="64">
        <f t="shared" ref="M404:O406" si="681">M405</f>
        <v>0</v>
      </c>
      <c r="N404" s="64">
        <f t="shared" ref="N404:P406" si="682">N405</f>
        <v>469.3</v>
      </c>
      <c r="O404" s="64">
        <f t="shared" si="681"/>
        <v>0</v>
      </c>
      <c r="P404" s="64">
        <f t="shared" si="682"/>
        <v>469.3</v>
      </c>
      <c r="Q404" s="64">
        <f t="shared" si="680"/>
        <v>549.70000000000005</v>
      </c>
      <c r="R404" s="64">
        <f t="shared" ref="R404:T406" si="683">R405</f>
        <v>0</v>
      </c>
      <c r="S404" s="64">
        <f t="shared" ref="S404:U406" si="684">S405</f>
        <v>549.70000000000005</v>
      </c>
      <c r="T404" s="64">
        <f t="shared" si="683"/>
        <v>0</v>
      </c>
      <c r="U404" s="64">
        <f t="shared" si="684"/>
        <v>549.70000000000005</v>
      </c>
    </row>
    <row r="405" spans="1:21" ht="31.5" hidden="1" outlineLevel="7" x14ac:dyDescent="0.2">
      <c r="A405" s="210" t="s">
        <v>354</v>
      </c>
      <c r="B405" s="210" t="s">
        <v>389</v>
      </c>
      <c r="C405" s="210" t="s">
        <v>22</v>
      </c>
      <c r="D405" s="210"/>
      <c r="E405" s="61" t="s">
        <v>688</v>
      </c>
      <c r="F405" s="64">
        <f>F406</f>
        <v>448.5</v>
      </c>
      <c r="G405" s="64">
        <f t="shared" si="679"/>
        <v>0</v>
      </c>
      <c r="H405" s="64">
        <f t="shared" si="679"/>
        <v>448.5</v>
      </c>
      <c r="I405" s="64">
        <f t="shared" si="679"/>
        <v>0</v>
      </c>
      <c r="J405" s="64">
        <f t="shared" si="679"/>
        <v>0</v>
      </c>
      <c r="K405" s="64">
        <f t="shared" si="679"/>
        <v>448.5</v>
      </c>
      <c r="L405" s="64">
        <f t="shared" si="680"/>
        <v>469.3</v>
      </c>
      <c r="M405" s="64">
        <f t="shared" si="681"/>
        <v>0</v>
      </c>
      <c r="N405" s="64">
        <f t="shared" si="682"/>
        <v>469.3</v>
      </c>
      <c r="O405" s="64">
        <f t="shared" si="681"/>
        <v>0</v>
      </c>
      <c r="P405" s="64">
        <f t="shared" si="682"/>
        <v>469.3</v>
      </c>
      <c r="Q405" s="64">
        <f t="shared" si="680"/>
        <v>549.70000000000005</v>
      </c>
      <c r="R405" s="64">
        <f t="shared" si="683"/>
        <v>0</v>
      </c>
      <c r="S405" s="64">
        <f t="shared" si="684"/>
        <v>549.70000000000005</v>
      </c>
      <c r="T405" s="64">
        <f t="shared" si="683"/>
        <v>0</v>
      </c>
      <c r="U405" s="64">
        <f t="shared" si="684"/>
        <v>549.70000000000005</v>
      </c>
    </row>
    <row r="406" spans="1:21" ht="15.75" hidden="1" outlineLevel="7" x14ac:dyDescent="0.2">
      <c r="A406" s="210" t="s">
        <v>354</v>
      </c>
      <c r="B406" s="210" t="s">
        <v>389</v>
      </c>
      <c r="C406" s="210" t="s">
        <v>487</v>
      </c>
      <c r="D406" s="210"/>
      <c r="E406" s="61" t="s">
        <v>488</v>
      </c>
      <c r="F406" s="64">
        <f>F407</f>
        <v>448.5</v>
      </c>
      <c r="G406" s="64">
        <f t="shared" si="679"/>
        <v>0</v>
      </c>
      <c r="H406" s="64">
        <f t="shared" si="679"/>
        <v>448.5</v>
      </c>
      <c r="I406" s="64">
        <f t="shared" si="679"/>
        <v>0</v>
      </c>
      <c r="J406" s="64">
        <f t="shared" si="679"/>
        <v>0</v>
      </c>
      <c r="K406" s="64">
        <f t="shared" si="679"/>
        <v>448.5</v>
      </c>
      <c r="L406" s="64">
        <f t="shared" si="680"/>
        <v>469.3</v>
      </c>
      <c r="M406" s="64">
        <f t="shared" si="681"/>
        <v>0</v>
      </c>
      <c r="N406" s="64">
        <f t="shared" si="682"/>
        <v>469.3</v>
      </c>
      <c r="O406" s="64">
        <f t="shared" si="681"/>
        <v>0</v>
      </c>
      <c r="P406" s="64">
        <f t="shared" si="682"/>
        <v>469.3</v>
      </c>
      <c r="Q406" s="64">
        <f t="shared" si="680"/>
        <v>549.70000000000005</v>
      </c>
      <c r="R406" s="64">
        <f t="shared" si="683"/>
        <v>0</v>
      </c>
      <c r="S406" s="64">
        <f t="shared" si="684"/>
        <v>549.70000000000005</v>
      </c>
      <c r="T406" s="64">
        <f t="shared" si="683"/>
        <v>0</v>
      </c>
      <c r="U406" s="64">
        <f t="shared" si="684"/>
        <v>549.70000000000005</v>
      </c>
    </row>
    <row r="407" spans="1:21" ht="31.5" hidden="1" outlineLevel="7" x14ac:dyDescent="0.2">
      <c r="A407" s="210" t="s">
        <v>354</v>
      </c>
      <c r="B407" s="210" t="s">
        <v>389</v>
      </c>
      <c r="C407" s="210" t="s">
        <v>523</v>
      </c>
      <c r="D407" s="210"/>
      <c r="E407" s="61" t="s">
        <v>524</v>
      </c>
      <c r="F407" s="64">
        <f t="shared" ref="F407:U407" si="685">F408</f>
        <v>448.5</v>
      </c>
      <c r="G407" s="64">
        <f t="shared" si="685"/>
        <v>0</v>
      </c>
      <c r="H407" s="64">
        <f t="shared" si="685"/>
        <v>448.5</v>
      </c>
      <c r="I407" s="64">
        <f t="shared" si="685"/>
        <v>0</v>
      </c>
      <c r="J407" s="64">
        <f t="shared" si="685"/>
        <v>0</v>
      </c>
      <c r="K407" s="64">
        <f t="shared" si="685"/>
        <v>448.5</v>
      </c>
      <c r="L407" s="64">
        <f t="shared" si="685"/>
        <v>469.3</v>
      </c>
      <c r="M407" s="64">
        <f t="shared" si="685"/>
        <v>0</v>
      </c>
      <c r="N407" s="64">
        <f t="shared" si="685"/>
        <v>469.3</v>
      </c>
      <c r="O407" s="64">
        <f t="shared" si="685"/>
        <v>0</v>
      </c>
      <c r="P407" s="64">
        <f t="shared" si="685"/>
        <v>469.3</v>
      </c>
      <c r="Q407" s="64">
        <f t="shared" si="685"/>
        <v>549.70000000000005</v>
      </c>
      <c r="R407" s="64">
        <f t="shared" si="685"/>
        <v>0</v>
      </c>
      <c r="S407" s="64">
        <f t="shared" si="685"/>
        <v>549.70000000000005</v>
      </c>
      <c r="T407" s="64">
        <f t="shared" si="685"/>
        <v>0</v>
      </c>
      <c r="U407" s="64">
        <f t="shared" si="685"/>
        <v>549.70000000000005</v>
      </c>
    </row>
    <row r="408" spans="1:21" ht="15.75" hidden="1" outlineLevel="7" x14ac:dyDescent="0.2">
      <c r="A408" s="59" t="s">
        <v>354</v>
      </c>
      <c r="B408" s="59" t="s">
        <v>389</v>
      </c>
      <c r="C408" s="59" t="s">
        <v>523</v>
      </c>
      <c r="D408" s="59" t="s">
        <v>6</v>
      </c>
      <c r="E408" s="82" t="s">
        <v>7</v>
      </c>
      <c r="F408" s="3">
        <v>448.5</v>
      </c>
      <c r="G408" s="3"/>
      <c r="H408" s="3">
        <f>SUM(F408:G408)</f>
        <v>448.5</v>
      </c>
      <c r="I408" s="3"/>
      <c r="J408" s="3"/>
      <c r="K408" s="3">
        <f>SUM(H408:J408)</f>
        <v>448.5</v>
      </c>
      <c r="L408" s="3">
        <v>469.3</v>
      </c>
      <c r="M408" s="3"/>
      <c r="N408" s="3">
        <f>SUM(L408:M408)</f>
        <v>469.3</v>
      </c>
      <c r="O408" s="3"/>
      <c r="P408" s="3">
        <f>SUM(N408:O408)</f>
        <v>469.3</v>
      </c>
      <c r="Q408" s="3">
        <v>549.70000000000005</v>
      </c>
      <c r="R408" s="3"/>
      <c r="S408" s="3">
        <f>SUM(Q408:R408)</f>
        <v>549.70000000000005</v>
      </c>
      <c r="T408" s="3"/>
      <c r="U408" s="3">
        <f>SUM(S408:T408)</f>
        <v>549.70000000000005</v>
      </c>
    </row>
    <row r="409" spans="1:21" ht="15.75" hidden="1" outlineLevel="7" x14ac:dyDescent="0.2">
      <c r="A409" s="210" t="s">
        <v>354</v>
      </c>
      <c r="B409" s="210" t="s">
        <v>391</v>
      </c>
      <c r="C409" s="59"/>
      <c r="D409" s="59"/>
      <c r="E409" s="60" t="s">
        <v>392</v>
      </c>
      <c r="F409" s="64">
        <f>F410</f>
        <v>340</v>
      </c>
      <c r="G409" s="64">
        <f t="shared" ref="G409:K409" si="686">G410</f>
        <v>0</v>
      </c>
      <c r="H409" s="64">
        <f t="shared" si="686"/>
        <v>340</v>
      </c>
      <c r="I409" s="64">
        <f t="shared" si="686"/>
        <v>0</v>
      </c>
      <c r="J409" s="64">
        <f t="shared" si="686"/>
        <v>0</v>
      </c>
      <c r="K409" s="64">
        <f t="shared" si="686"/>
        <v>340</v>
      </c>
      <c r="L409" s="64">
        <f t="shared" ref="L409:Q409" si="687">L410</f>
        <v>340</v>
      </c>
      <c r="M409" s="64">
        <f t="shared" ref="M409:O409" si="688">M410</f>
        <v>0</v>
      </c>
      <c r="N409" s="64">
        <f t="shared" ref="N409:P409" si="689">N410</f>
        <v>340</v>
      </c>
      <c r="O409" s="64">
        <f t="shared" si="688"/>
        <v>0</v>
      </c>
      <c r="P409" s="64">
        <f t="shared" si="689"/>
        <v>340</v>
      </c>
      <c r="Q409" s="64">
        <f t="shared" si="687"/>
        <v>340</v>
      </c>
      <c r="R409" s="64">
        <f t="shared" ref="R409:T409" si="690">R410</f>
        <v>0</v>
      </c>
      <c r="S409" s="64">
        <f t="shared" ref="S409:U409" si="691">S410</f>
        <v>340</v>
      </c>
      <c r="T409" s="64">
        <f t="shared" si="690"/>
        <v>0</v>
      </c>
      <c r="U409" s="64">
        <f t="shared" si="691"/>
        <v>340</v>
      </c>
    </row>
    <row r="410" spans="1:21" ht="15.75" hidden="1" outlineLevel="7" x14ac:dyDescent="0.2">
      <c r="A410" s="210" t="s">
        <v>354</v>
      </c>
      <c r="B410" s="210" t="s">
        <v>459</v>
      </c>
      <c r="C410" s="210"/>
      <c r="D410" s="210"/>
      <c r="E410" s="61" t="s">
        <v>460</v>
      </c>
      <c r="F410" s="64">
        <f t="shared" ref="F410:U410" si="692">F411</f>
        <v>340</v>
      </c>
      <c r="G410" s="64">
        <f t="shared" si="692"/>
        <v>0</v>
      </c>
      <c r="H410" s="64">
        <f t="shared" si="692"/>
        <v>340</v>
      </c>
      <c r="I410" s="64">
        <f t="shared" si="692"/>
        <v>0</v>
      </c>
      <c r="J410" s="64">
        <f t="shared" si="692"/>
        <v>0</v>
      </c>
      <c r="K410" s="64">
        <f t="shared" si="692"/>
        <v>340</v>
      </c>
      <c r="L410" s="64">
        <f t="shared" ref="L410:Q411" si="693">L411</f>
        <v>340</v>
      </c>
      <c r="M410" s="64">
        <f t="shared" si="692"/>
        <v>0</v>
      </c>
      <c r="N410" s="64">
        <f t="shared" si="692"/>
        <v>340</v>
      </c>
      <c r="O410" s="64">
        <f t="shared" si="692"/>
        <v>0</v>
      </c>
      <c r="P410" s="64">
        <f t="shared" si="692"/>
        <v>340</v>
      </c>
      <c r="Q410" s="64">
        <f t="shared" si="693"/>
        <v>340</v>
      </c>
      <c r="R410" s="64">
        <f t="shared" si="692"/>
        <v>0</v>
      </c>
      <c r="S410" s="64">
        <f t="shared" si="692"/>
        <v>340</v>
      </c>
      <c r="T410" s="64">
        <f t="shared" si="692"/>
        <v>0</v>
      </c>
      <c r="U410" s="64">
        <f t="shared" si="692"/>
        <v>340</v>
      </c>
    </row>
    <row r="411" spans="1:21" ht="31.5" hidden="1" outlineLevel="7" x14ac:dyDescent="0.2">
      <c r="A411" s="210" t="s">
        <v>354</v>
      </c>
      <c r="B411" s="210" t="s">
        <v>459</v>
      </c>
      <c r="C411" s="210" t="s">
        <v>31</v>
      </c>
      <c r="D411" s="210"/>
      <c r="E411" s="61" t="s">
        <v>645</v>
      </c>
      <c r="F411" s="64">
        <f t="shared" ref="F411:U411" si="694">F412</f>
        <v>340</v>
      </c>
      <c r="G411" s="64">
        <f t="shared" si="694"/>
        <v>0</v>
      </c>
      <c r="H411" s="64">
        <f t="shared" si="694"/>
        <v>340</v>
      </c>
      <c r="I411" s="64">
        <f t="shared" si="694"/>
        <v>0</v>
      </c>
      <c r="J411" s="64">
        <f t="shared" si="694"/>
        <v>0</v>
      </c>
      <c r="K411" s="64">
        <f t="shared" si="694"/>
        <v>340</v>
      </c>
      <c r="L411" s="64">
        <f t="shared" si="693"/>
        <v>340</v>
      </c>
      <c r="M411" s="64">
        <f t="shared" si="694"/>
        <v>0</v>
      </c>
      <c r="N411" s="64">
        <f t="shared" si="694"/>
        <v>340</v>
      </c>
      <c r="O411" s="64">
        <f t="shared" si="694"/>
        <v>0</v>
      </c>
      <c r="P411" s="64">
        <f t="shared" si="694"/>
        <v>340</v>
      </c>
      <c r="Q411" s="64">
        <f t="shared" si="693"/>
        <v>340</v>
      </c>
      <c r="R411" s="64">
        <f t="shared" si="694"/>
        <v>0</v>
      </c>
      <c r="S411" s="64">
        <f t="shared" si="694"/>
        <v>340</v>
      </c>
      <c r="T411" s="64">
        <f t="shared" si="694"/>
        <v>0</v>
      </c>
      <c r="U411" s="64">
        <f t="shared" si="694"/>
        <v>340</v>
      </c>
    </row>
    <row r="412" spans="1:21" ht="15.75" hidden="1" outlineLevel="7" x14ac:dyDescent="0.2">
      <c r="A412" s="210" t="s">
        <v>354</v>
      </c>
      <c r="B412" s="210" t="s">
        <v>459</v>
      </c>
      <c r="C412" s="210" t="s">
        <v>99</v>
      </c>
      <c r="D412" s="210"/>
      <c r="E412" s="61" t="s">
        <v>651</v>
      </c>
      <c r="F412" s="64">
        <f t="shared" ref="F412:I412" si="695">F413+F418</f>
        <v>340</v>
      </c>
      <c r="G412" s="64">
        <f t="shared" si="695"/>
        <v>0</v>
      </c>
      <c r="H412" s="64">
        <f t="shared" si="695"/>
        <v>340</v>
      </c>
      <c r="I412" s="64">
        <f t="shared" si="695"/>
        <v>0</v>
      </c>
      <c r="J412" s="64">
        <f t="shared" ref="J412:K412" si="696">J413+J418</f>
        <v>0</v>
      </c>
      <c r="K412" s="64">
        <f t="shared" si="696"/>
        <v>340</v>
      </c>
      <c r="L412" s="64">
        <f t="shared" ref="L412:S412" si="697">L413+L418</f>
        <v>340</v>
      </c>
      <c r="M412" s="64">
        <f t="shared" si="697"/>
        <v>0</v>
      </c>
      <c r="N412" s="64">
        <f t="shared" si="697"/>
        <v>340</v>
      </c>
      <c r="O412" s="64">
        <f t="shared" ref="O412:P412" si="698">O413+O418</f>
        <v>0</v>
      </c>
      <c r="P412" s="64">
        <f t="shared" si="698"/>
        <v>340</v>
      </c>
      <c r="Q412" s="64">
        <f t="shared" si="697"/>
        <v>340</v>
      </c>
      <c r="R412" s="64">
        <f t="shared" si="697"/>
        <v>0</v>
      </c>
      <c r="S412" s="64">
        <f t="shared" si="697"/>
        <v>340</v>
      </c>
      <c r="T412" s="64">
        <f t="shared" ref="T412:U412" si="699">T413+T418</f>
        <v>0</v>
      </c>
      <c r="U412" s="64">
        <f t="shared" si="699"/>
        <v>340</v>
      </c>
    </row>
    <row r="413" spans="1:21" ht="15.75" hidden="1" outlineLevel="7" x14ac:dyDescent="0.2">
      <c r="A413" s="210" t="s">
        <v>354</v>
      </c>
      <c r="B413" s="210" t="s">
        <v>459</v>
      </c>
      <c r="C413" s="210" t="s">
        <v>100</v>
      </c>
      <c r="D413" s="210"/>
      <c r="E413" s="61" t="s">
        <v>101</v>
      </c>
      <c r="F413" s="64">
        <f t="shared" ref="F413:I413" si="700">F414+F416</f>
        <v>320</v>
      </c>
      <c r="G413" s="64">
        <f t="shared" si="700"/>
        <v>0</v>
      </c>
      <c r="H413" s="64">
        <f t="shared" si="700"/>
        <v>320</v>
      </c>
      <c r="I413" s="64">
        <f t="shared" si="700"/>
        <v>0</v>
      </c>
      <c r="J413" s="64">
        <f t="shared" ref="J413:K413" si="701">J414+J416</f>
        <v>0</v>
      </c>
      <c r="K413" s="64">
        <f t="shared" si="701"/>
        <v>320</v>
      </c>
      <c r="L413" s="64">
        <f t="shared" ref="L413:S413" si="702">L414+L416</f>
        <v>320</v>
      </c>
      <c r="M413" s="64">
        <f t="shared" si="702"/>
        <v>0</v>
      </c>
      <c r="N413" s="64">
        <f t="shared" si="702"/>
        <v>320</v>
      </c>
      <c r="O413" s="64">
        <f t="shared" ref="O413:P413" si="703">O414+O416</f>
        <v>0</v>
      </c>
      <c r="P413" s="64">
        <f t="shared" si="703"/>
        <v>320</v>
      </c>
      <c r="Q413" s="64">
        <f t="shared" si="702"/>
        <v>320</v>
      </c>
      <c r="R413" s="64">
        <f t="shared" si="702"/>
        <v>0</v>
      </c>
      <c r="S413" s="64">
        <f t="shared" si="702"/>
        <v>320</v>
      </c>
      <c r="T413" s="64">
        <f t="shared" ref="T413:U413" si="704">T414+T416</f>
        <v>0</v>
      </c>
      <c r="U413" s="64">
        <f t="shared" si="704"/>
        <v>320</v>
      </c>
    </row>
    <row r="414" spans="1:21" ht="15.75" hidden="1" outlineLevel="7" x14ac:dyDescent="0.2">
      <c r="A414" s="210" t="s">
        <v>354</v>
      </c>
      <c r="B414" s="210" t="s">
        <v>459</v>
      </c>
      <c r="C414" s="210" t="s">
        <v>151</v>
      </c>
      <c r="D414" s="210"/>
      <c r="E414" s="61" t="s">
        <v>152</v>
      </c>
      <c r="F414" s="64">
        <f t="shared" ref="F414:U414" si="705">F415</f>
        <v>150</v>
      </c>
      <c r="G414" s="64">
        <f t="shared" si="705"/>
        <v>0</v>
      </c>
      <c r="H414" s="64">
        <f t="shared" si="705"/>
        <v>150</v>
      </c>
      <c r="I414" s="64">
        <f t="shared" si="705"/>
        <v>0</v>
      </c>
      <c r="J414" s="64">
        <f t="shared" si="705"/>
        <v>0</v>
      </c>
      <c r="K414" s="64">
        <f t="shared" si="705"/>
        <v>150</v>
      </c>
      <c r="L414" s="64">
        <f t="shared" ref="L414:Q414" si="706">L415</f>
        <v>150</v>
      </c>
      <c r="M414" s="64">
        <f t="shared" si="705"/>
        <v>0</v>
      </c>
      <c r="N414" s="64">
        <f t="shared" si="705"/>
        <v>150</v>
      </c>
      <c r="O414" s="64">
        <f t="shared" si="705"/>
        <v>0</v>
      </c>
      <c r="P414" s="64">
        <f t="shared" si="705"/>
        <v>150</v>
      </c>
      <c r="Q414" s="64">
        <f t="shared" si="706"/>
        <v>150</v>
      </c>
      <c r="R414" s="64">
        <f t="shared" si="705"/>
        <v>0</v>
      </c>
      <c r="S414" s="64">
        <f t="shared" si="705"/>
        <v>150</v>
      </c>
      <c r="T414" s="64">
        <f t="shared" si="705"/>
        <v>0</v>
      </c>
      <c r="U414" s="64">
        <f t="shared" si="705"/>
        <v>150</v>
      </c>
    </row>
    <row r="415" spans="1:21" ht="15.75" hidden="1" outlineLevel="7" x14ac:dyDescent="0.2">
      <c r="A415" s="59" t="s">
        <v>354</v>
      </c>
      <c r="B415" s="59" t="s">
        <v>459</v>
      </c>
      <c r="C415" s="59" t="s">
        <v>151</v>
      </c>
      <c r="D415" s="59" t="s">
        <v>6</v>
      </c>
      <c r="E415" s="82" t="s">
        <v>7</v>
      </c>
      <c r="F415" s="3">
        <v>150</v>
      </c>
      <c r="G415" s="3"/>
      <c r="H415" s="3">
        <f>SUM(F415:G415)</f>
        <v>150</v>
      </c>
      <c r="I415" s="3"/>
      <c r="J415" s="3"/>
      <c r="K415" s="3">
        <f>SUM(H415:J415)</f>
        <v>150</v>
      </c>
      <c r="L415" s="3">
        <v>150</v>
      </c>
      <c r="M415" s="3"/>
      <c r="N415" s="3">
        <f>SUM(L415:M415)</f>
        <v>150</v>
      </c>
      <c r="O415" s="3"/>
      <c r="P415" s="3">
        <f>SUM(N415:O415)</f>
        <v>150</v>
      </c>
      <c r="Q415" s="3">
        <v>150</v>
      </c>
      <c r="R415" s="3"/>
      <c r="S415" s="3">
        <f>SUM(Q415:R415)</f>
        <v>150</v>
      </c>
      <c r="T415" s="3"/>
      <c r="U415" s="3">
        <f>SUM(S415:T415)</f>
        <v>150</v>
      </c>
    </row>
    <row r="416" spans="1:21" ht="15.75" hidden="1" outlineLevel="7" x14ac:dyDescent="0.2">
      <c r="A416" s="210" t="s">
        <v>354</v>
      </c>
      <c r="B416" s="210" t="s">
        <v>459</v>
      </c>
      <c r="C416" s="210" t="s">
        <v>153</v>
      </c>
      <c r="D416" s="210"/>
      <c r="E416" s="61" t="s">
        <v>652</v>
      </c>
      <c r="F416" s="64">
        <f t="shared" ref="F416:U416" si="707">F417</f>
        <v>170</v>
      </c>
      <c r="G416" s="64">
        <f t="shared" si="707"/>
        <v>0</v>
      </c>
      <c r="H416" s="64">
        <f t="shared" si="707"/>
        <v>170</v>
      </c>
      <c r="I416" s="64">
        <f t="shared" si="707"/>
        <v>0</v>
      </c>
      <c r="J416" s="64">
        <f t="shared" si="707"/>
        <v>0</v>
      </c>
      <c r="K416" s="64">
        <f t="shared" si="707"/>
        <v>170</v>
      </c>
      <c r="L416" s="64">
        <f t="shared" ref="L416:Q416" si="708">L417</f>
        <v>170</v>
      </c>
      <c r="M416" s="64">
        <f t="shared" si="707"/>
        <v>0</v>
      </c>
      <c r="N416" s="64">
        <f t="shared" si="707"/>
        <v>170</v>
      </c>
      <c r="O416" s="64">
        <f t="shared" si="707"/>
        <v>0</v>
      </c>
      <c r="P416" s="64">
        <f t="shared" si="707"/>
        <v>170</v>
      </c>
      <c r="Q416" s="64">
        <f t="shared" si="708"/>
        <v>170</v>
      </c>
      <c r="R416" s="64">
        <f t="shared" si="707"/>
        <v>0</v>
      </c>
      <c r="S416" s="64">
        <f t="shared" si="707"/>
        <v>170</v>
      </c>
      <c r="T416" s="64">
        <f t="shared" si="707"/>
        <v>0</v>
      </c>
      <c r="U416" s="64">
        <f t="shared" si="707"/>
        <v>170</v>
      </c>
    </row>
    <row r="417" spans="1:21" ht="15.75" hidden="1" outlineLevel="7" x14ac:dyDescent="0.2">
      <c r="A417" s="59" t="s">
        <v>354</v>
      </c>
      <c r="B417" s="59" t="s">
        <v>459</v>
      </c>
      <c r="C417" s="59" t="s">
        <v>153</v>
      </c>
      <c r="D417" s="59" t="s">
        <v>6</v>
      </c>
      <c r="E417" s="82" t="s">
        <v>7</v>
      </c>
      <c r="F417" s="3">
        <v>170</v>
      </c>
      <c r="G417" s="3"/>
      <c r="H417" s="3">
        <f>SUM(F417:G417)</f>
        <v>170</v>
      </c>
      <c r="I417" s="3"/>
      <c r="J417" s="3"/>
      <c r="K417" s="3">
        <f>SUM(H417:J417)</f>
        <v>170</v>
      </c>
      <c r="L417" s="69">
        <v>170</v>
      </c>
      <c r="M417" s="3"/>
      <c r="N417" s="3">
        <f>SUM(L417:M417)</f>
        <v>170</v>
      </c>
      <c r="O417" s="3"/>
      <c r="P417" s="3">
        <f>SUM(N417:O417)</f>
        <v>170</v>
      </c>
      <c r="Q417" s="69">
        <v>170</v>
      </c>
      <c r="R417" s="3"/>
      <c r="S417" s="3">
        <f>SUM(Q417:R417)</f>
        <v>170</v>
      </c>
      <c r="T417" s="3"/>
      <c r="U417" s="3">
        <f>SUM(S417:T417)</f>
        <v>170</v>
      </c>
    </row>
    <row r="418" spans="1:21" ht="15.75" hidden="1" outlineLevel="7" x14ac:dyDescent="0.2">
      <c r="A418" s="210" t="s">
        <v>354</v>
      </c>
      <c r="B418" s="210" t="s">
        <v>459</v>
      </c>
      <c r="C418" s="210" t="s">
        <v>154</v>
      </c>
      <c r="D418" s="210"/>
      <c r="E418" s="61" t="s">
        <v>155</v>
      </c>
      <c r="F418" s="64">
        <f t="shared" ref="F418:U419" si="709">F419</f>
        <v>20</v>
      </c>
      <c r="G418" s="64">
        <f t="shared" si="709"/>
        <v>0</v>
      </c>
      <c r="H418" s="64">
        <f t="shared" si="709"/>
        <v>20</v>
      </c>
      <c r="I418" s="64">
        <f t="shared" si="709"/>
        <v>0</v>
      </c>
      <c r="J418" s="64">
        <f t="shared" si="709"/>
        <v>0</v>
      </c>
      <c r="K418" s="64">
        <f t="shared" si="709"/>
        <v>20</v>
      </c>
      <c r="L418" s="64">
        <f t="shared" ref="L418:Q419" si="710">L419</f>
        <v>20</v>
      </c>
      <c r="M418" s="64">
        <f t="shared" si="709"/>
        <v>0</v>
      </c>
      <c r="N418" s="64">
        <f t="shared" si="709"/>
        <v>20</v>
      </c>
      <c r="O418" s="64">
        <f t="shared" si="709"/>
        <v>0</v>
      </c>
      <c r="P418" s="64">
        <f t="shared" si="709"/>
        <v>20</v>
      </c>
      <c r="Q418" s="64">
        <f t="shared" si="710"/>
        <v>20</v>
      </c>
      <c r="R418" s="64">
        <f t="shared" si="709"/>
        <v>0</v>
      </c>
      <c r="S418" s="64">
        <f t="shared" si="709"/>
        <v>20</v>
      </c>
      <c r="T418" s="64">
        <f t="shared" si="709"/>
        <v>0</v>
      </c>
      <c r="U418" s="64">
        <f t="shared" si="709"/>
        <v>20</v>
      </c>
    </row>
    <row r="419" spans="1:21" ht="15.75" hidden="1" outlineLevel="7" x14ac:dyDescent="0.2">
      <c r="A419" s="210" t="s">
        <v>354</v>
      </c>
      <c r="B419" s="210" t="s">
        <v>459</v>
      </c>
      <c r="C419" s="210" t="s">
        <v>156</v>
      </c>
      <c r="D419" s="210"/>
      <c r="E419" s="61" t="s">
        <v>157</v>
      </c>
      <c r="F419" s="64">
        <f t="shared" si="709"/>
        <v>20</v>
      </c>
      <c r="G419" s="64">
        <f t="shared" si="709"/>
        <v>0</v>
      </c>
      <c r="H419" s="64">
        <f t="shared" si="709"/>
        <v>20</v>
      </c>
      <c r="I419" s="64">
        <f t="shared" si="709"/>
        <v>0</v>
      </c>
      <c r="J419" s="64">
        <f t="shared" si="709"/>
        <v>0</v>
      </c>
      <c r="K419" s="64">
        <f t="shared" si="709"/>
        <v>20</v>
      </c>
      <c r="L419" s="64">
        <f t="shared" si="710"/>
        <v>20</v>
      </c>
      <c r="M419" s="64">
        <f t="shared" si="709"/>
        <v>0</v>
      </c>
      <c r="N419" s="64">
        <f t="shared" si="709"/>
        <v>20</v>
      </c>
      <c r="O419" s="64">
        <f t="shared" si="709"/>
        <v>0</v>
      </c>
      <c r="P419" s="64">
        <f t="shared" si="709"/>
        <v>20</v>
      </c>
      <c r="Q419" s="64">
        <f t="shared" si="710"/>
        <v>20</v>
      </c>
      <c r="R419" s="64">
        <f t="shared" si="709"/>
        <v>0</v>
      </c>
      <c r="S419" s="64">
        <f t="shared" si="709"/>
        <v>20</v>
      </c>
      <c r="T419" s="64">
        <f t="shared" si="709"/>
        <v>0</v>
      </c>
      <c r="U419" s="64">
        <f t="shared" si="709"/>
        <v>20</v>
      </c>
    </row>
    <row r="420" spans="1:21" ht="15.75" hidden="1" outlineLevel="7" x14ac:dyDescent="0.2">
      <c r="A420" s="59" t="s">
        <v>354</v>
      </c>
      <c r="B420" s="59" t="s">
        <v>459</v>
      </c>
      <c r="C420" s="59" t="s">
        <v>156</v>
      </c>
      <c r="D420" s="59" t="s">
        <v>6</v>
      </c>
      <c r="E420" s="82" t="s">
        <v>7</v>
      </c>
      <c r="F420" s="3">
        <v>20</v>
      </c>
      <c r="G420" s="3"/>
      <c r="H420" s="3">
        <f>SUM(F420:G420)</f>
        <v>20</v>
      </c>
      <c r="I420" s="3"/>
      <c r="J420" s="3"/>
      <c r="K420" s="3">
        <f>SUM(H420:J420)</f>
        <v>20</v>
      </c>
      <c r="L420" s="3">
        <v>20</v>
      </c>
      <c r="M420" s="3"/>
      <c r="N420" s="3">
        <f>SUM(L420:M420)</f>
        <v>20</v>
      </c>
      <c r="O420" s="3"/>
      <c r="P420" s="3">
        <f>SUM(N420:O420)</f>
        <v>20</v>
      </c>
      <c r="Q420" s="3">
        <v>20</v>
      </c>
      <c r="R420" s="3"/>
      <c r="S420" s="3">
        <f>SUM(Q420:R420)</f>
        <v>20</v>
      </c>
      <c r="T420" s="3"/>
      <c r="U420" s="3">
        <f>SUM(S420:T420)</f>
        <v>20</v>
      </c>
    </row>
    <row r="421" spans="1:21" ht="15.75" outlineLevel="7" x14ac:dyDescent="0.2">
      <c r="A421" s="210" t="s">
        <v>354</v>
      </c>
      <c r="B421" s="210" t="s">
        <v>347</v>
      </c>
      <c r="C421" s="59"/>
      <c r="D421" s="59"/>
      <c r="E421" s="60" t="s">
        <v>348</v>
      </c>
      <c r="F421" s="64">
        <f>F422+F440+F457+F434</f>
        <v>45665.099999999991</v>
      </c>
      <c r="G421" s="64">
        <f t="shared" ref="G421:I421" si="711">G422+G440+G457+G434</f>
        <v>4454.1961300000003</v>
      </c>
      <c r="H421" s="64">
        <f t="shared" si="711"/>
        <v>50119.296130000002</v>
      </c>
      <c r="I421" s="64">
        <f t="shared" si="711"/>
        <v>45.689300000000003</v>
      </c>
      <c r="J421" s="64">
        <f t="shared" ref="J421:K421" si="712">J422+J440+J457+J434</f>
        <v>0</v>
      </c>
      <c r="K421" s="64">
        <f t="shared" si="712"/>
        <v>50164.985430000001</v>
      </c>
      <c r="L421" s="64">
        <f t="shared" ref="L421:Q421" si="713">L422+L440+L457+L434</f>
        <v>35350.399999999994</v>
      </c>
      <c r="M421" s="64">
        <f t="shared" ref="M421:O421" si="714">M422+M440+M457+M434</f>
        <v>-610</v>
      </c>
      <c r="N421" s="64">
        <f t="shared" ref="N421:P421" si="715">N422+N440+N457+N434</f>
        <v>34740.399999999994</v>
      </c>
      <c r="O421" s="64">
        <f t="shared" si="714"/>
        <v>0</v>
      </c>
      <c r="P421" s="64">
        <f t="shared" si="715"/>
        <v>34740.399999999994</v>
      </c>
      <c r="Q421" s="64">
        <f t="shared" si="713"/>
        <v>14574</v>
      </c>
      <c r="R421" s="64">
        <f t="shared" ref="R421:T421" si="716">R422+R440+R457+R434</f>
        <v>0</v>
      </c>
      <c r="S421" s="64">
        <f t="shared" ref="S421:U421" si="717">S422+S440+S457+S434</f>
        <v>14574</v>
      </c>
      <c r="T421" s="64">
        <f t="shared" si="716"/>
        <v>0</v>
      </c>
      <c r="U421" s="64">
        <f t="shared" si="717"/>
        <v>14574</v>
      </c>
    </row>
    <row r="422" spans="1:21" ht="15.75" outlineLevel="7" x14ac:dyDescent="0.2">
      <c r="A422" s="210" t="s">
        <v>354</v>
      </c>
      <c r="B422" s="92" t="s">
        <v>393</v>
      </c>
      <c r="C422" s="92"/>
      <c r="D422" s="92"/>
      <c r="E422" s="60" t="s">
        <v>436</v>
      </c>
      <c r="F422" s="64">
        <f t="shared" ref="F422:T423" si="718">F423</f>
        <v>23400</v>
      </c>
      <c r="G422" s="64">
        <f t="shared" si="718"/>
        <v>4454.1961300000003</v>
      </c>
      <c r="H422" s="64">
        <f t="shared" si="718"/>
        <v>27854.19613</v>
      </c>
      <c r="I422" s="64">
        <f t="shared" si="718"/>
        <v>45.689300000000003</v>
      </c>
      <c r="J422" s="64">
        <f t="shared" si="718"/>
        <v>0</v>
      </c>
      <c r="K422" s="64">
        <f t="shared" si="718"/>
        <v>27899.885429999998</v>
      </c>
      <c r="L422" s="64"/>
      <c r="M422" s="64">
        <f t="shared" si="718"/>
        <v>0</v>
      </c>
      <c r="N422" s="64"/>
      <c r="O422" s="64">
        <f t="shared" si="718"/>
        <v>0</v>
      </c>
      <c r="P422" s="64"/>
      <c r="Q422" s="64"/>
      <c r="R422" s="64">
        <f t="shared" si="718"/>
        <v>0</v>
      </c>
      <c r="S422" s="64"/>
      <c r="T422" s="64">
        <f t="shared" si="718"/>
        <v>0</v>
      </c>
      <c r="U422" s="64"/>
    </row>
    <row r="423" spans="1:21" ht="15.75" outlineLevel="7" x14ac:dyDescent="0.2">
      <c r="A423" s="210" t="s">
        <v>354</v>
      </c>
      <c r="B423" s="92" t="s">
        <v>393</v>
      </c>
      <c r="C423" s="210" t="s">
        <v>158</v>
      </c>
      <c r="D423" s="210"/>
      <c r="E423" s="61" t="s">
        <v>636</v>
      </c>
      <c r="F423" s="64">
        <f t="shared" si="718"/>
        <v>23400</v>
      </c>
      <c r="G423" s="64">
        <f t="shared" si="718"/>
        <v>4454.1961300000003</v>
      </c>
      <c r="H423" s="64">
        <f t="shared" si="718"/>
        <v>27854.19613</v>
      </c>
      <c r="I423" s="64">
        <f t="shared" si="718"/>
        <v>45.689300000000003</v>
      </c>
      <c r="J423" s="64">
        <f t="shared" si="718"/>
        <v>0</v>
      </c>
      <c r="K423" s="64">
        <f t="shared" si="718"/>
        <v>27899.885429999998</v>
      </c>
      <c r="L423" s="64"/>
      <c r="M423" s="64">
        <f t="shared" si="718"/>
        <v>0</v>
      </c>
      <c r="N423" s="64"/>
      <c r="O423" s="64">
        <f t="shared" si="718"/>
        <v>0</v>
      </c>
      <c r="P423" s="64"/>
      <c r="Q423" s="64"/>
      <c r="R423" s="64">
        <f t="shared" si="718"/>
        <v>0</v>
      </c>
      <c r="S423" s="64"/>
      <c r="T423" s="64">
        <f t="shared" si="718"/>
        <v>0</v>
      </c>
      <c r="U423" s="64"/>
    </row>
    <row r="424" spans="1:21" ht="31.5" outlineLevel="7" x14ac:dyDescent="0.2">
      <c r="A424" s="210" t="s">
        <v>354</v>
      </c>
      <c r="B424" s="92" t="s">
        <v>393</v>
      </c>
      <c r="C424" s="210" t="s">
        <v>159</v>
      </c>
      <c r="D424" s="210"/>
      <c r="E424" s="61" t="s">
        <v>637</v>
      </c>
      <c r="F424" s="64">
        <f>F429+F425+F427</f>
        <v>23400</v>
      </c>
      <c r="G424" s="64">
        <f t="shared" ref="G424:R424" si="719">G429+G425+G427</f>
        <v>4454.1961300000003</v>
      </c>
      <c r="H424" s="64">
        <f t="shared" si="719"/>
        <v>27854.19613</v>
      </c>
      <c r="I424" s="64">
        <f t="shared" si="719"/>
        <v>45.689300000000003</v>
      </c>
      <c r="J424" s="64">
        <f t="shared" ref="J424:K424" si="720">J429+J425+J427</f>
        <v>0</v>
      </c>
      <c r="K424" s="64">
        <f t="shared" si="720"/>
        <v>27899.885429999998</v>
      </c>
      <c r="L424" s="64">
        <f t="shared" si="719"/>
        <v>0</v>
      </c>
      <c r="M424" s="64">
        <f t="shared" si="719"/>
        <v>0</v>
      </c>
      <c r="N424" s="64"/>
      <c r="O424" s="64">
        <f t="shared" ref="O424" si="721">O429+O425+O427</f>
        <v>0</v>
      </c>
      <c r="P424" s="64"/>
      <c r="Q424" s="64">
        <f t="shared" si="719"/>
        <v>0</v>
      </c>
      <c r="R424" s="64">
        <f t="shared" si="719"/>
        <v>0</v>
      </c>
      <c r="S424" s="64"/>
      <c r="T424" s="64">
        <f t="shared" ref="T424" si="722">T429+T425+T427</f>
        <v>0</v>
      </c>
      <c r="U424" s="64"/>
    </row>
    <row r="425" spans="1:21" ht="31.5" hidden="1" outlineLevel="7" x14ac:dyDescent="0.2">
      <c r="A425" s="210" t="s">
        <v>354</v>
      </c>
      <c r="B425" s="210" t="s">
        <v>393</v>
      </c>
      <c r="C425" s="210" t="s">
        <v>619</v>
      </c>
      <c r="D425" s="210"/>
      <c r="E425" s="61" t="s">
        <v>629</v>
      </c>
      <c r="F425" s="64"/>
      <c r="G425" s="64">
        <f t="shared" ref="G425:T425" si="723">G426</f>
        <v>1113.5490400000001</v>
      </c>
      <c r="H425" s="64">
        <f t="shared" si="723"/>
        <v>1113.5490400000001</v>
      </c>
      <c r="I425" s="64">
        <f t="shared" si="723"/>
        <v>0</v>
      </c>
      <c r="J425" s="64">
        <f t="shared" si="723"/>
        <v>0</v>
      </c>
      <c r="K425" s="64">
        <f t="shared" si="723"/>
        <v>1113.5490400000001</v>
      </c>
      <c r="L425" s="64"/>
      <c r="M425" s="64">
        <f t="shared" si="723"/>
        <v>0</v>
      </c>
      <c r="N425" s="64"/>
      <c r="O425" s="64">
        <f t="shared" si="723"/>
        <v>0</v>
      </c>
      <c r="P425" s="64"/>
      <c r="Q425" s="64"/>
      <c r="R425" s="64">
        <f t="shared" si="723"/>
        <v>0</v>
      </c>
      <c r="S425" s="64"/>
      <c r="T425" s="64">
        <f t="shared" si="723"/>
        <v>0</v>
      </c>
      <c r="U425" s="64"/>
    </row>
    <row r="426" spans="1:21" ht="15.75" hidden="1" outlineLevel="7" x14ac:dyDescent="0.2">
      <c r="A426" s="59" t="s">
        <v>354</v>
      </c>
      <c r="B426" s="59" t="s">
        <v>393</v>
      </c>
      <c r="C426" s="59" t="s">
        <v>619</v>
      </c>
      <c r="D426" s="59" t="s">
        <v>41</v>
      </c>
      <c r="E426" s="82" t="s">
        <v>42</v>
      </c>
      <c r="F426" s="64"/>
      <c r="G426" s="85">
        <v>1113.5490400000001</v>
      </c>
      <c r="H426" s="85">
        <f>SUM(F426:G426)</f>
        <v>1113.5490400000001</v>
      </c>
      <c r="I426" s="85"/>
      <c r="J426" s="85"/>
      <c r="K426" s="85">
        <f>SUM(H426:J426)</f>
        <v>1113.5490400000001</v>
      </c>
      <c r="L426" s="69"/>
      <c r="M426" s="3"/>
      <c r="N426" s="3"/>
      <c r="O426" s="3"/>
      <c r="P426" s="3"/>
      <c r="Q426" s="69"/>
      <c r="R426" s="3"/>
      <c r="S426" s="3"/>
      <c r="T426" s="3"/>
      <c r="U426" s="3"/>
    </row>
    <row r="427" spans="1:21" ht="31.5" hidden="1" outlineLevel="7" x14ac:dyDescent="0.2">
      <c r="A427" s="210" t="s">
        <v>354</v>
      </c>
      <c r="B427" s="210" t="s">
        <v>393</v>
      </c>
      <c r="C427" s="210" t="s">
        <v>619</v>
      </c>
      <c r="D427" s="210"/>
      <c r="E427" s="61" t="s">
        <v>633</v>
      </c>
      <c r="F427" s="64"/>
      <c r="G427" s="64">
        <f t="shared" ref="G427:T427" si="724">G428</f>
        <v>3340.6470899999999</v>
      </c>
      <c r="H427" s="64">
        <f t="shared" si="724"/>
        <v>3340.6470899999999</v>
      </c>
      <c r="I427" s="64">
        <f t="shared" si="724"/>
        <v>0</v>
      </c>
      <c r="J427" s="64">
        <f t="shared" si="724"/>
        <v>0</v>
      </c>
      <c r="K427" s="64">
        <f t="shared" si="724"/>
        <v>3340.6470899999999</v>
      </c>
      <c r="L427" s="64"/>
      <c r="M427" s="64">
        <f t="shared" si="724"/>
        <v>0</v>
      </c>
      <c r="N427" s="64"/>
      <c r="O427" s="64">
        <f t="shared" si="724"/>
        <v>0</v>
      </c>
      <c r="P427" s="64"/>
      <c r="Q427" s="64"/>
      <c r="R427" s="64">
        <f t="shared" si="724"/>
        <v>0</v>
      </c>
      <c r="S427" s="64"/>
      <c r="T427" s="64">
        <f t="shared" si="724"/>
        <v>0</v>
      </c>
      <c r="U427" s="64"/>
    </row>
    <row r="428" spans="1:21" ht="15.75" hidden="1" outlineLevel="7" x14ac:dyDescent="0.2">
      <c r="A428" s="59" t="s">
        <v>354</v>
      </c>
      <c r="B428" s="59" t="s">
        <v>393</v>
      </c>
      <c r="C428" s="59" t="s">
        <v>619</v>
      </c>
      <c r="D428" s="59" t="s">
        <v>41</v>
      </c>
      <c r="E428" s="82" t="s">
        <v>42</v>
      </c>
      <c r="F428" s="64"/>
      <c r="G428" s="85">
        <v>3340.6470899999999</v>
      </c>
      <c r="H428" s="85">
        <f>SUM(F428:G428)</f>
        <v>3340.6470899999999</v>
      </c>
      <c r="I428" s="85"/>
      <c r="J428" s="85"/>
      <c r="K428" s="85">
        <f>SUM(H428:J428)</f>
        <v>3340.6470899999999</v>
      </c>
      <c r="L428" s="69"/>
      <c r="M428" s="3"/>
      <c r="N428" s="3"/>
      <c r="O428" s="3"/>
      <c r="P428" s="3"/>
      <c r="Q428" s="69"/>
      <c r="R428" s="3"/>
      <c r="S428" s="3"/>
      <c r="T428" s="3"/>
      <c r="U428" s="3"/>
    </row>
    <row r="429" spans="1:21" ht="15.75" outlineLevel="7" x14ac:dyDescent="0.2">
      <c r="A429" s="210" t="s">
        <v>354</v>
      </c>
      <c r="B429" s="92" t="s">
        <v>393</v>
      </c>
      <c r="C429" s="210" t="s">
        <v>451</v>
      </c>
      <c r="D429" s="59"/>
      <c r="E429" s="61" t="s">
        <v>638</v>
      </c>
      <c r="F429" s="64">
        <f>F430+F432</f>
        <v>23400</v>
      </c>
      <c r="G429" s="64">
        <f t="shared" ref="G429:I429" si="725">G430+G432</f>
        <v>0</v>
      </c>
      <c r="H429" s="64">
        <f t="shared" si="725"/>
        <v>23400</v>
      </c>
      <c r="I429" s="64">
        <f t="shared" si="725"/>
        <v>45.689300000000003</v>
      </c>
      <c r="J429" s="64">
        <f t="shared" ref="J429:K429" si="726">J430+J432</f>
        <v>0</v>
      </c>
      <c r="K429" s="64">
        <f t="shared" si="726"/>
        <v>23445.689299999998</v>
      </c>
      <c r="L429" s="64"/>
      <c r="M429" s="64">
        <f t="shared" ref="M429:O429" si="727">M430+M432</f>
        <v>0</v>
      </c>
      <c r="N429" s="64"/>
      <c r="O429" s="64">
        <f t="shared" si="727"/>
        <v>0</v>
      </c>
      <c r="P429" s="64"/>
      <c r="Q429" s="64"/>
      <c r="R429" s="64">
        <f t="shared" ref="R429:T429" si="728">R430+R432</f>
        <v>0</v>
      </c>
      <c r="S429" s="64"/>
      <c r="T429" s="64">
        <f t="shared" si="728"/>
        <v>0</v>
      </c>
      <c r="U429" s="64"/>
    </row>
    <row r="430" spans="1:21" ht="15.75" outlineLevel="7" x14ac:dyDescent="0.2">
      <c r="A430" s="62" t="s">
        <v>354</v>
      </c>
      <c r="B430" s="92" t="s">
        <v>393</v>
      </c>
      <c r="C430" s="210" t="s">
        <v>452</v>
      </c>
      <c r="D430" s="210"/>
      <c r="E430" s="61" t="s">
        <v>467</v>
      </c>
      <c r="F430" s="64">
        <f t="shared" ref="F430:T432" si="729">F431</f>
        <v>2340</v>
      </c>
      <c r="G430" s="64">
        <f t="shared" si="729"/>
        <v>0</v>
      </c>
      <c r="H430" s="64">
        <f t="shared" si="729"/>
        <v>2340</v>
      </c>
      <c r="I430" s="64">
        <f t="shared" si="729"/>
        <v>45.689300000000003</v>
      </c>
      <c r="J430" s="64">
        <f t="shared" si="729"/>
        <v>0</v>
      </c>
      <c r="K430" s="64">
        <f t="shared" si="729"/>
        <v>2385.6893</v>
      </c>
      <c r="L430" s="64"/>
      <c r="M430" s="64">
        <f t="shared" si="729"/>
        <v>0</v>
      </c>
      <c r="N430" s="64"/>
      <c r="O430" s="64">
        <f t="shared" si="729"/>
        <v>0</v>
      </c>
      <c r="P430" s="64"/>
      <c r="Q430" s="64"/>
      <c r="R430" s="64">
        <f t="shared" si="729"/>
        <v>0</v>
      </c>
      <c r="S430" s="64"/>
      <c r="T430" s="64">
        <f t="shared" si="729"/>
        <v>0</v>
      </c>
      <c r="U430" s="64"/>
    </row>
    <row r="431" spans="1:21" ht="15.75" outlineLevel="7" x14ac:dyDescent="0.2">
      <c r="A431" s="63" t="s">
        <v>354</v>
      </c>
      <c r="B431" s="93" t="s">
        <v>393</v>
      </c>
      <c r="C431" s="59" t="s">
        <v>452</v>
      </c>
      <c r="D431" s="59" t="s">
        <v>41</v>
      </c>
      <c r="E431" s="82" t="s">
        <v>42</v>
      </c>
      <c r="F431" s="3">
        <v>2340</v>
      </c>
      <c r="G431" s="3"/>
      <c r="H431" s="3">
        <f>SUM(F431:G431)</f>
        <v>2340</v>
      </c>
      <c r="I431" s="3">
        <v>45.689300000000003</v>
      </c>
      <c r="J431" s="3"/>
      <c r="K431" s="3">
        <f>SUM(H431:J431)</f>
        <v>2385.6893</v>
      </c>
      <c r="L431" s="69"/>
      <c r="M431" s="3"/>
      <c r="N431" s="3"/>
      <c r="O431" s="3"/>
      <c r="P431" s="3"/>
      <c r="Q431" s="69"/>
      <c r="R431" s="3"/>
      <c r="S431" s="3"/>
      <c r="T431" s="3"/>
      <c r="U431" s="3"/>
    </row>
    <row r="432" spans="1:21" ht="15.75" hidden="1" outlineLevel="7" x14ac:dyDescent="0.2">
      <c r="A432" s="62" t="s">
        <v>354</v>
      </c>
      <c r="B432" s="92" t="s">
        <v>393</v>
      </c>
      <c r="C432" s="210" t="s">
        <v>452</v>
      </c>
      <c r="D432" s="210"/>
      <c r="E432" s="61" t="s">
        <v>525</v>
      </c>
      <c r="F432" s="64">
        <f t="shared" si="729"/>
        <v>21060</v>
      </c>
      <c r="G432" s="64">
        <f t="shared" si="729"/>
        <v>0</v>
      </c>
      <c r="H432" s="64">
        <f t="shared" si="729"/>
        <v>21060</v>
      </c>
      <c r="I432" s="64">
        <f t="shared" si="729"/>
        <v>0</v>
      </c>
      <c r="J432" s="64">
        <f t="shared" si="729"/>
        <v>0</v>
      </c>
      <c r="K432" s="64">
        <f t="shared" si="729"/>
        <v>21060</v>
      </c>
      <c r="L432" s="64"/>
      <c r="M432" s="64">
        <f t="shared" si="729"/>
        <v>0</v>
      </c>
      <c r="N432" s="64"/>
      <c r="O432" s="64">
        <f t="shared" si="729"/>
        <v>0</v>
      </c>
      <c r="P432" s="64"/>
      <c r="Q432" s="64"/>
      <c r="R432" s="64">
        <f t="shared" si="729"/>
        <v>0</v>
      </c>
      <c r="S432" s="64"/>
      <c r="T432" s="64">
        <f t="shared" si="729"/>
        <v>0</v>
      </c>
      <c r="U432" s="64"/>
    </row>
    <row r="433" spans="1:21" ht="15.75" hidden="1" outlineLevel="7" x14ac:dyDescent="0.2">
      <c r="A433" s="63" t="s">
        <v>354</v>
      </c>
      <c r="B433" s="93" t="s">
        <v>393</v>
      </c>
      <c r="C433" s="59" t="s">
        <v>452</v>
      </c>
      <c r="D433" s="59" t="s">
        <v>41</v>
      </c>
      <c r="E433" s="82" t="s">
        <v>42</v>
      </c>
      <c r="F433" s="3">
        <v>21060</v>
      </c>
      <c r="G433" s="3"/>
      <c r="H433" s="3">
        <f>SUM(F433:G433)</f>
        <v>21060</v>
      </c>
      <c r="I433" s="3"/>
      <c r="J433" s="3"/>
      <c r="K433" s="3">
        <f>SUM(H433:J433)</f>
        <v>21060</v>
      </c>
      <c r="L433" s="69"/>
      <c r="M433" s="3"/>
      <c r="N433" s="3"/>
      <c r="O433" s="3"/>
      <c r="P433" s="3"/>
      <c r="Q433" s="69"/>
      <c r="R433" s="3"/>
      <c r="S433" s="3"/>
      <c r="T433" s="3"/>
      <c r="U433" s="3"/>
    </row>
    <row r="434" spans="1:21" ht="15.75" hidden="1" outlineLevel="7" x14ac:dyDescent="0.2">
      <c r="A434" s="95" t="s">
        <v>354</v>
      </c>
      <c r="B434" s="95" t="s">
        <v>422</v>
      </c>
      <c r="C434" s="95"/>
      <c r="D434" s="95"/>
      <c r="E434" s="124" t="s">
        <v>423</v>
      </c>
      <c r="F434" s="64">
        <f t="shared" ref="F434:T438" si="730">F435</f>
        <v>6996.8999999999978</v>
      </c>
      <c r="G434" s="64">
        <f t="shared" si="730"/>
        <v>0</v>
      </c>
      <c r="H434" s="64">
        <f t="shared" si="730"/>
        <v>6996.8999999999978</v>
      </c>
      <c r="I434" s="64">
        <f t="shared" si="730"/>
        <v>0</v>
      </c>
      <c r="J434" s="64">
        <f t="shared" si="730"/>
        <v>0</v>
      </c>
      <c r="K434" s="64">
        <f t="shared" si="730"/>
        <v>6996.8999999999978</v>
      </c>
      <c r="L434" s="64">
        <f t="shared" ref="L434:L438" si="731">L435</f>
        <v>20776.399999999998</v>
      </c>
      <c r="M434" s="64">
        <f t="shared" si="730"/>
        <v>-610</v>
      </c>
      <c r="N434" s="64">
        <f t="shared" si="730"/>
        <v>20166.399999999998</v>
      </c>
      <c r="O434" s="64">
        <f t="shared" si="730"/>
        <v>0</v>
      </c>
      <c r="P434" s="64">
        <f t="shared" si="730"/>
        <v>20166.399999999998</v>
      </c>
      <c r="Q434" s="64"/>
      <c r="R434" s="64">
        <f t="shared" si="730"/>
        <v>0</v>
      </c>
      <c r="S434" s="64"/>
      <c r="T434" s="64">
        <f t="shared" si="730"/>
        <v>0</v>
      </c>
      <c r="U434" s="64"/>
    </row>
    <row r="435" spans="1:21" ht="31.5" hidden="1" outlineLevel="7" x14ac:dyDescent="0.2">
      <c r="A435" s="95" t="s">
        <v>354</v>
      </c>
      <c r="B435" s="95" t="s">
        <v>422</v>
      </c>
      <c r="C435" s="95" t="s">
        <v>111</v>
      </c>
      <c r="D435" s="95"/>
      <c r="E435" s="124" t="s">
        <v>640</v>
      </c>
      <c r="F435" s="64">
        <f t="shared" si="730"/>
        <v>6996.8999999999978</v>
      </c>
      <c r="G435" s="64">
        <f t="shared" si="730"/>
        <v>0</v>
      </c>
      <c r="H435" s="64">
        <f t="shared" si="730"/>
        <v>6996.8999999999978</v>
      </c>
      <c r="I435" s="64">
        <f t="shared" si="730"/>
        <v>0</v>
      </c>
      <c r="J435" s="64">
        <f t="shared" si="730"/>
        <v>0</v>
      </c>
      <c r="K435" s="64">
        <f t="shared" si="730"/>
        <v>6996.8999999999978</v>
      </c>
      <c r="L435" s="64">
        <f t="shared" si="731"/>
        <v>20776.399999999998</v>
      </c>
      <c r="M435" s="64">
        <f t="shared" si="730"/>
        <v>-610</v>
      </c>
      <c r="N435" s="64">
        <f t="shared" si="730"/>
        <v>20166.399999999998</v>
      </c>
      <c r="O435" s="64">
        <f t="shared" si="730"/>
        <v>0</v>
      </c>
      <c r="P435" s="64">
        <f t="shared" si="730"/>
        <v>20166.399999999998</v>
      </c>
      <c r="Q435" s="64"/>
      <c r="R435" s="64">
        <f t="shared" si="730"/>
        <v>0</v>
      </c>
      <c r="S435" s="64"/>
      <c r="T435" s="64">
        <f t="shared" si="730"/>
        <v>0</v>
      </c>
      <c r="U435" s="64"/>
    </row>
    <row r="436" spans="1:21" ht="15.75" hidden="1" outlineLevel="7" x14ac:dyDescent="0.2">
      <c r="A436" s="95" t="s">
        <v>354</v>
      </c>
      <c r="B436" s="95" t="s">
        <v>422</v>
      </c>
      <c r="C436" s="95" t="s">
        <v>164</v>
      </c>
      <c r="D436" s="95"/>
      <c r="E436" s="124" t="s">
        <v>697</v>
      </c>
      <c r="F436" s="64">
        <f t="shared" si="730"/>
        <v>6996.8999999999978</v>
      </c>
      <c r="G436" s="64">
        <f t="shared" si="730"/>
        <v>0</v>
      </c>
      <c r="H436" s="64">
        <f t="shared" si="730"/>
        <v>6996.8999999999978</v>
      </c>
      <c r="I436" s="64">
        <f t="shared" si="730"/>
        <v>0</v>
      </c>
      <c r="J436" s="64">
        <f t="shared" si="730"/>
        <v>0</v>
      </c>
      <c r="K436" s="64">
        <f t="shared" si="730"/>
        <v>6996.8999999999978</v>
      </c>
      <c r="L436" s="64">
        <f t="shared" si="731"/>
        <v>20776.399999999998</v>
      </c>
      <c r="M436" s="64">
        <f t="shared" si="730"/>
        <v>-610</v>
      </c>
      <c r="N436" s="64">
        <f t="shared" si="730"/>
        <v>20166.399999999998</v>
      </c>
      <c r="O436" s="64">
        <f t="shared" si="730"/>
        <v>0</v>
      </c>
      <c r="P436" s="64">
        <f t="shared" si="730"/>
        <v>20166.399999999998</v>
      </c>
      <c r="Q436" s="64"/>
      <c r="R436" s="64">
        <f t="shared" si="730"/>
        <v>0</v>
      </c>
      <c r="S436" s="64"/>
      <c r="T436" s="64">
        <f t="shared" si="730"/>
        <v>0</v>
      </c>
      <c r="U436" s="64"/>
    </row>
    <row r="437" spans="1:21" ht="15.75" hidden="1" outlineLevel="7" x14ac:dyDescent="0.2">
      <c r="A437" s="95" t="s">
        <v>354</v>
      </c>
      <c r="B437" s="95" t="s">
        <v>422</v>
      </c>
      <c r="C437" s="95" t="s">
        <v>165</v>
      </c>
      <c r="D437" s="95"/>
      <c r="E437" s="124" t="s">
        <v>317</v>
      </c>
      <c r="F437" s="64">
        <f t="shared" si="730"/>
        <v>6996.8999999999978</v>
      </c>
      <c r="G437" s="64">
        <f t="shared" si="730"/>
        <v>0</v>
      </c>
      <c r="H437" s="64">
        <f t="shared" si="730"/>
        <v>6996.8999999999978</v>
      </c>
      <c r="I437" s="64">
        <f t="shared" si="730"/>
        <v>0</v>
      </c>
      <c r="J437" s="64">
        <f t="shared" si="730"/>
        <v>0</v>
      </c>
      <c r="K437" s="64">
        <f t="shared" si="730"/>
        <v>6996.8999999999978</v>
      </c>
      <c r="L437" s="64">
        <f t="shared" si="731"/>
        <v>20776.399999999998</v>
      </c>
      <c r="M437" s="64">
        <f t="shared" si="730"/>
        <v>-610</v>
      </c>
      <c r="N437" s="64">
        <f t="shared" si="730"/>
        <v>20166.399999999998</v>
      </c>
      <c r="O437" s="64">
        <f t="shared" si="730"/>
        <v>0</v>
      </c>
      <c r="P437" s="64">
        <f t="shared" si="730"/>
        <v>20166.399999999998</v>
      </c>
      <c r="Q437" s="64"/>
      <c r="R437" s="64">
        <f t="shared" si="730"/>
        <v>0</v>
      </c>
      <c r="S437" s="64"/>
      <c r="T437" s="64">
        <f t="shared" si="730"/>
        <v>0</v>
      </c>
      <c r="U437" s="64"/>
    </row>
    <row r="438" spans="1:21" ht="15.75" hidden="1" outlineLevel="7" x14ac:dyDescent="0.2">
      <c r="A438" s="95" t="s">
        <v>354</v>
      </c>
      <c r="B438" s="95" t="s">
        <v>422</v>
      </c>
      <c r="C438" s="95" t="s">
        <v>440</v>
      </c>
      <c r="D438" s="62"/>
      <c r="E438" s="127" t="s">
        <v>439</v>
      </c>
      <c r="F438" s="64">
        <f t="shared" si="730"/>
        <v>6996.8999999999978</v>
      </c>
      <c r="G438" s="64">
        <f t="shared" si="730"/>
        <v>0</v>
      </c>
      <c r="H438" s="64">
        <f t="shared" si="730"/>
        <v>6996.8999999999978</v>
      </c>
      <c r="I438" s="64">
        <f t="shared" si="730"/>
        <v>0</v>
      </c>
      <c r="J438" s="64">
        <f t="shared" si="730"/>
        <v>0</v>
      </c>
      <c r="K438" s="64">
        <f t="shared" si="730"/>
        <v>6996.8999999999978</v>
      </c>
      <c r="L438" s="64">
        <f t="shared" si="731"/>
        <v>20776.399999999998</v>
      </c>
      <c r="M438" s="64">
        <f t="shared" si="730"/>
        <v>-610</v>
      </c>
      <c r="N438" s="64">
        <f t="shared" si="730"/>
        <v>20166.399999999998</v>
      </c>
      <c r="O438" s="64">
        <f t="shared" si="730"/>
        <v>0</v>
      </c>
      <c r="P438" s="64">
        <f t="shared" si="730"/>
        <v>20166.399999999998</v>
      </c>
      <c r="Q438" s="64"/>
      <c r="R438" s="64">
        <f t="shared" si="730"/>
        <v>0</v>
      </c>
      <c r="S438" s="64"/>
      <c r="T438" s="64">
        <f t="shared" si="730"/>
        <v>0</v>
      </c>
      <c r="U438" s="64"/>
    </row>
    <row r="439" spans="1:21" ht="15.75" hidden="1" outlineLevel="7" x14ac:dyDescent="0.2">
      <c r="A439" s="97" t="s">
        <v>354</v>
      </c>
      <c r="B439" s="97" t="s">
        <v>422</v>
      </c>
      <c r="C439" s="97" t="s">
        <v>440</v>
      </c>
      <c r="D439" s="63" t="s">
        <v>41</v>
      </c>
      <c r="E439" s="128" t="s">
        <v>310</v>
      </c>
      <c r="F439" s="3">
        <f>10500-1158.2+37.3+117.8-2500</f>
        <v>6996.8999999999978</v>
      </c>
      <c r="G439" s="3"/>
      <c r="H439" s="3">
        <f>SUM(F439:G439)</f>
        <v>6996.8999999999978</v>
      </c>
      <c r="I439" s="3"/>
      <c r="J439" s="3"/>
      <c r="K439" s="3">
        <f>SUM(H439:J439)</f>
        <v>6996.8999999999978</v>
      </c>
      <c r="L439" s="69">
        <f>25239.1+37.3-4500</f>
        <v>20776.399999999998</v>
      </c>
      <c r="M439" s="3">
        <v>-610</v>
      </c>
      <c r="N439" s="3">
        <f>SUM(L439:M439)</f>
        <v>20166.399999999998</v>
      </c>
      <c r="O439" s="3"/>
      <c r="P439" s="3">
        <f>SUM(N439:O439)</f>
        <v>20166.399999999998</v>
      </c>
      <c r="Q439" s="69"/>
      <c r="R439" s="3"/>
      <c r="S439" s="3"/>
      <c r="T439" s="3"/>
      <c r="U439" s="3"/>
    </row>
    <row r="440" spans="1:21" ht="15.75" hidden="1" outlineLevel="1" x14ac:dyDescent="0.2">
      <c r="A440" s="210" t="s">
        <v>354</v>
      </c>
      <c r="B440" s="210" t="s">
        <v>349</v>
      </c>
      <c r="C440" s="210"/>
      <c r="D440" s="210"/>
      <c r="E440" s="61" t="s">
        <v>350</v>
      </c>
      <c r="F440" s="64">
        <f>F441+F446</f>
        <v>382.9</v>
      </c>
      <c r="G440" s="64">
        <f t="shared" ref="G440:I440" si="732">G441+G446</f>
        <v>0</v>
      </c>
      <c r="H440" s="64">
        <f t="shared" si="732"/>
        <v>382.9</v>
      </c>
      <c r="I440" s="64">
        <f t="shared" si="732"/>
        <v>0</v>
      </c>
      <c r="J440" s="64">
        <f t="shared" ref="J440:K440" si="733">J441+J446</f>
        <v>0</v>
      </c>
      <c r="K440" s="64">
        <f t="shared" si="733"/>
        <v>382.9</v>
      </c>
      <c r="L440" s="64">
        <f t="shared" ref="L440:Q440" si="734">L441+L446</f>
        <v>382.9</v>
      </c>
      <c r="M440" s="64">
        <f t="shared" ref="M440:O440" si="735">M441+M446</f>
        <v>0</v>
      </c>
      <c r="N440" s="64">
        <f t="shared" ref="N440:P440" si="736">N441+N446</f>
        <v>382.9</v>
      </c>
      <c r="O440" s="64">
        <f t="shared" si="735"/>
        <v>0</v>
      </c>
      <c r="P440" s="64">
        <f t="shared" si="736"/>
        <v>382.9</v>
      </c>
      <c r="Q440" s="64">
        <f t="shared" si="734"/>
        <v>382.9</v>
      </c>
      <c r="R440" s="64">
        <f t="shared" ref="R440:T440" si="737">R441+R446</f>
        <v>0</v>
      </c>
      <c r="S440" s="64">
        <f t="shared" ref="S440:U440" si="738">S441+S446</f>
        <v>382.9</v>
      </c>
      <c r="T440" s="64">
        <f t="shared" si="737"/>
        <v>0</v>
      </c>
      <c r="U440" s="64">
        <f t="shared" si="738"/>
        <v>382.9</v>
      </c>
    </row>
    <row r="441" spans="1:21" ht="31.5" hidden="1" outlineLevel="2" x14ac:dyDescent="0.2">
      <c r="A441" s="210" t="s">
        <v>354</v>
      </c>
      <c r="B441" s="210" t="s">
        <v>349</v>
      </c>
      <c r="C441" s="210" t="s">
        <v>31</v>
      </c>
      <c r="D441" s="210"/>
      <c r="E441" s="61" t="s">
        <v>645</v>
      </c>
      <c r="F441" s="64">
        <f t="shared" ref="F441:U444" si="739">F442</f>
        <v>74.099999999999994</v>
      </c>
      <c r="G441" s="64">
        <f t="shared" si="739"/>
        <v>0</v>
      </c>
      <c r="H441" s="64">
        <f t="shared" si="739"/>
        <v>74.099999999999994</v>
      </c>
      <c r="I441" s="64">
        <f t="shared" si="739"/>
        <v>0</v>
      </c>
      <c r="J441" s="64">
        <f t="shared" si="739"/>
        <v>0</v>
      </c>
      <c r="K441" s="64">
        <f t="shared" si="739"/>
        <v>74.099999999999994</v>
      </c>
      <c r="L441" s="64">
        <f t="shared" ref="L441:Q444" si="740">L442</f>
        <v>74.099999999999994</v>
      </c>
      <c r="M441" s="64">
        <f t="shared" si="739"/>
        <v>0</v>
      </c>
      <c r="N441" s="64">
        <f t="shared" si="739"/>
        <v>74.099999999999994</v>
      </c>
      <c r="O441" s="64">
        <f t="shared" si="739"/>
        <v>0</v>
      </c>
      <c r="P441" s="64">
        <f t="shared" si="739"/>
        <v>74.099999999999994</v>
      </c>
      <c r="Q441" s="64">
        <f t="shared" si="740"/>
        <v>74.099999999999994</v>
      </c>
      <c r="R441" s="64">
        <f t="shared" si="739"/>
        <v>0</v>
      </c>
      <c r="S441" s="64">
        <f t="shared" si="739"/>
        <v>74.099999999999994</v>
      </c>
      <c r="T441" s="64">
        <f t="shared" si="739"/>
        <v>0</v>
      </c>
      <c r="U441" s="64">
        <f t="shared" si="739"/>
        <v>74.099999999999994</v>
      </c>
    </row>
    <row r="442" spans="1:21" ht="31.5" hidden="1" outlineLevel="3" x14ac:dyDescent="0.2">
      <c r="A442" s="210" t="s">
        <v>354</v>
      </c>
      <c r="B442" s="210" t="s">
        <v>349</v>
      </c>
      <c r="C442" s="210" t="s">
        <v>66</v>
      </c>
      <c r="D442" s="210"/>
      <c r="E442" s="61" t="s">
        <v>653</v>
      </c>
      <c r="F442" s="64">
        <f t="shared" si="739"/>
        <v>74.099999999999994</v>
      </c>
      <c r="G442" s="64">
        <f t="shared" si="739"/>
        <v>0</v>
      </c>
      <c r="H442" s="64">
        <f t="shared" si="739"/>
        <v>74.099999999999994</v>
      </c>
      <c r="I442" s="64">
        <f t="shared" si="739"/>
        <v>0</v>
      </c>
      <c r="J442" s="64">
        <f t="shared" si="739"/>
        <v>0</v>
      </c>
      <c r="K442" s="64">
        <f t="shared" si="739"/>
        <v>74.099999999999994</v>
      </c>
      <c r="L442" s="64">
        <f t="shared" si="740"/>
        <v>74.099999999999994</v>
      </c>
      <c r="M442" s="64">
        <f t="shared" si="739"/>
        <v>0</v>
      </c>
      <c r="N442" s="64">
        <f t="shared" si="739"/>
        <v>74.099999999999994</v>
      </c>
      <c r="O442" s="64">
        <f t="shared" si="739"/>
        <v>0</v>
      </c>
      <c r="P442" s="64">
        <f t="shared" si="739"/>
        <v>74.099999999999994</v>
      </c>
      <c r="Q442" s="64">
        <f t="shared" si="740"/>
        <v>74.099999999999994</v>
      </c>
      <c r="R442" s="64">
        <f t="shared" si="739"/>
        <v>0</v>
      </c>
      <c r="S442" s="64">
        <f t="shared" si="739"/>
        <v>74.099999999999994</v>
      </c>
      <c r="T442" s="64">
        <f t="shared" si="739"/>
        <v>0</v>
      </c>
      <c r="U442" s="64">
        <f t="shared" si="739"/>
        <v>74.099999999999994</v>
      </c>
    </row>
    <row r="443" spans="1:21" ht="31.5" hidden="1" outlineLevel="4" x14ac:dyDescent="0.2">
      <c r="A443" s="210" t="s">
        <v>354</v>
      </c>
      <c r="B443" s="210" t="s">
        <v>349</v>
      </c>
      <c r="C443" s="210" t="s">
        <v>67</v>
      </c>
      <c r="D443" s="210"/>
      <c r="E443" s="61" t="s">
        <v>26</v>
      </c>
      <c r="F443" s="64">
        <f t="shared" si="739"/>
        <v>74.099999999999994</v>
      </c>
      <c r="G443" s="64">
        <f t="shared" si="739"/>
        <v>0</v>
      </c>
      <c r="H443" s="64">
        <f t="shared" si="739"/>
        <v>74.099999999999994</v>
      </c>
      <c r="I443" s="64">
        <f t="shared" si="739"/>
        <v>0</v>
      </c>
      <c r="J443" s="64">
        <f t="shared" si="739"/>
        <v>0</v>
      </c>
      <c r="K443" s="64">
        <f t="shared" si="739"/>
        <v>74.099999999999994</v>
      </c>
      <c r="L443" s="64">
        <f t="shared" si="740"/>
        <v>74.099999999999994</v>
      </c>
      <c r="M443" s="64">
        <f t="shared" si="739"/>
        <v>0</v>
      </c>
      <c r="N443" s="64">
        <f t="shared" si="739"/>
        <v>74.099999999999994</v>
      </c>
      <c r="O443" s="64">
        <f t="shared" si="739"/>
        <v>0</v>
      </c>
      <c r="P443" s="64">
        <f t="shared" si="739"/>
        <v>74.099999999999994</v>
      </c>
      <c r="Q443" s="64">
        <f t="shared" si="740"/>
        <v>74.099999999999994</v>
      </c>
      <c r="R443" s="64">
        <f t="shared" si="739"/>
        <v>0</v>
      </c>
      <c r="S443" s="64">
        <f t="shared" si="739"/>
        <v>74.099999999999994</v>
      </c>
      <c r="T443" s="64">
        <f t="shared" si="739"/>
        <v>0</v>
      </c>
      <c r="U443" s="64">
        <f t="shared" si="739"/>
        <v>74.099999999999994</v>
      </c>
    </row>
    <row r="444" spans="1:21" ht="15.75" hidden="1" outlineLevel="5" x14ac:dyDescent="0.2">
      <c r="A444" s="210" t="s">
        <v>354</v>
      </c>
      <c r="B444" s="210" t="s">
        <v>349</v>
      </c>
      <c r="C444" s="210" t="s">
        <v>68</v>
      </c>
      <c r="D444" s="210"/>
      <c r="E444" s="61" t="s">
        <v>69</v>
      </c>
      <c r="F444" s="64">
        <f t="shared" si="739"/>
        <v>74.099999999999994</v>
      </c>
      <c r="G444" s="64">
        <f t="shared" si="739"/>
        <v>0</v>
      </c>
      <c r="H444" s="64">
        <f t="shared" si="739"/>
        <v>74.099999999999994</v>
      </c>
      <c r="I444" s="64">
        <f t="shared" si="739"/>
        <v>0</v>
      </c>
      <c r="J444" s="64">
        <f t="shared" si="739"/>
        <v>0</v>
      </c>
      <c r="K444" s="64">
        <f t="shared" si="739"/>
        <v>74.099999999999994</v>
      </c>
      <c r="L444" s="64">
        <f t="shared" si="740"/>
        <v>74.099999999999994</v>
      </c>
      <c r="M444" s="64">
        <f t="shared" si="739"/>
        <v>0</v>
      </c>
      <c r="N444" s="64">
        <f t="shared" si="739"/>
        <v>74.099999999999994</v>
      </c>
      <c r="O444" s="64">
        <f t="shared" si="739"/>
        <v>0</v>
      </c>
      <c r="P444" s="64">
        <f t="shared" si="739"/>
        <v>74.099999999999994</v>
      </c>
      <c r="Q444" s="64">
        <f t="shared" si="740"/>
        <v>74.099999999999994</v>
      </c>
      <c r="R444" s="64">
        <f t="shared" si="739"/>
        <v>0</v>
      </c>
      <c r="S444" s="64">
        <f t="shared" si="739"/>
        <v>74.099999999999994</v>
      </c>
      <c r="T444" s="64">
        <f t="shared" si="739"/>
        <v>0</v>
      </c>
      <c r="U444" s="64">
        <f t="shared" si="739"/>
        <v>74.099999999999994</v>
      </c>
    </row>
    <row r="445" spans="1:21" ht="15.75" hidden="1" outlineLevel="7" x14ac:dyDescent="0.2">
      <c r="A445" s="59" t="s">
        <v>354</v>
      </c>
      <c r="B445" s="59" t="s">
        <v>349</v>
      </c>
      <c r="C445" s="59" t="s">
        <v>68</v>
      </c>
      <c r="D445" s="59" t="s">
        <v>6</v>
      </c>
      <c r="E445" s="82" t="s">
        <v>7</v>
      </c>
      <c r="F445" s="3">
        <v>74.099999999999994</v>
      </c>
      <c r="G445" s="3"/>
      <c r="H445" s="3">
        <f>SUM(F445:G445)</f>
        <v>74.099999999999994</v>
      </c>
      <c r="I445" s="3"/>
      <c r="J445" s="3"/>
      <c r="K445" s="3">
        <f>SUM(H445:J445)</f>
        <v>74.099999999999994</v>
      </c>
      <c r="L445" s="69">
        <v>74.099999999999994</v>
      </c>
      <c r="M445" s="3"/>
      <c r="N445" s="3">
        <f>SUM(L445:M445)</f>
        <v>74.099999999999994</v>
      </c>
      <c r="O445" s="3"/>
      <c r="P445" s="3">
        <f>SUM(N445:O445)</f>
        <v>74.099999999999994</v>
      </c>
      <c r="Q445" s="69">
        <v>74.099999999999994</v>
      </c>
      <c r="R445" s="3"/>
      <c r="S445" s="3">
        <f>SUM(Q445:R445)</f>
        <v>74.099999999999994</v>
      </c>
      <c r="T445" s="3"/>
      <c r="U445" s="3">
        <f>SUM(S445:T445)</f>
        <v>74.099999999999994</v>
      </c>
    </row>
    <row r="446" spans="1:21" ht="31.5" hidden="1" outlineLevel="2" x14ac:dyDescent="0.2">
      <c r="A446" s="210" t="s">
        <v>354</v>
      </c>
      <c r="B446" s="210" t="s">
        <v>349</v>
      </c>
      <c r="C446" s="210" t="s">
        <v>23</v>
      </c>
      <c r="D446" s="210"/>
      <c r="E446" s="61" t="s">
        <v>672</v>
      </c>
      <c r="F446" s="64">
        <f t="shared" ref="F446:I446" si="741">F447+F451</f>
        <v>308.8</v>
      </c>
      <c r="G446" s="64">
        <f t="shared" si="741"/>
        <v>0</v>
      </c>
      <c r="H446" s="64">
        <f t="shared" si="741"/>
        <v>308.8</v>
      </c>
      <c r="I446" s="64">
        <f t="shared" si="741"/>
        <v>0</v>
      </c>
      <c r="J446" s="64">
        <f t="shared" ref="J446:K446" si="742">J447+J451</f>
        <v>0</v>
      </c>
      <c r="K446" s="64">
        <f t="shared" si="742"/>
        <v>308.8</v>
      </c>
      <c r="L446" s="64">
        <f t="shared" ref="L446:S446" si="743">L447+L451</f>
        <v>308.8</v>
      </c>
      <c r="M446" s="64">
        <f t="shared" si="743"/>
        <v>0</v>
      </c>
      <c r="N446" s="64">
        <f t="shared" si="743"/>
        <v>308.8</v>
      </c>
      <c r="O446" s="64">
        <f t="shared" ref="O446:P446" si="744">O447+O451</f>
        <v>0</v>
      </c>
      <c r="P446" s="64">
        <f t="shared" si="744"/>
        <v>308.8</v>
      </c>
      <c r="Q446" s="64">
        <f t="shared" si="743"/>
        <v>308.8</v>
      </c>
      <c r="R446" s="64">
        <f t="shared" si="743"/>
        <v>0</v>
      </c>
      <c r="S446" s="64">
        <f t="shared" si="743"/>
        <v>308.8</v>
      </c>
      <c r="T446" s="64">
        <f t="shared" ref="T446:U446" si="745">T447+T451</f>
        <v>0</v>
      </c>
      <c r="U446" s="64">
        <f t="shared" si="745"/>
        <v>308.8</v>
      </c>
    </row>
    <row r="447" spans="1:21" ht="15.75" hidden="1" outlineLevel="3" x14ac:dyDescent="0.2">
      <c r="A447" s="210" t="s">
        <v>354</v>
      </c>
      <c r="B447" s="210" t="s">
        <v>349</v>
      </c>
      <c r="C447" s="210" t="s">
        <v>45</v>
      </c>
      <c r="D447" s="210"/>
      <c r="E447" s="61" t="s">
        <v>682</v>
      </c>
      <c r="F447" s="64">
        <f>F448</f>
        <v>228.8</v>
      </c>
      <c r="G447" s="64">
        <f t="shared" ref="G447:K447" si="746">G448</f>
        <v>0</v>
      </c>
      <c r="H447" s="64">
        <f t="shared" si="746"/>
        <v>228.8</v>
      </c>
      <c r="I447" s="64">
        <f t="shared" si="746"/>
        <v>0</v>
      </c>
      <c r="J447" s="64">
        <f t="shared" si="746"/>
        <v>0</v>
      </c>
      <c r="K447" s="64">
        <f t="shared" si="746"/>
        <v>228.8</v>
      </c>
      <c r="L447" s="64">
        <f>L448</f>
        <v>228.8</v>
      </c>
      <c r="M447" s="64">
        <f t="shared" ref="M447:O447" si="747">M448</f>
        <v>0</v>
      </c>
      <c r="N447" s="64">
        <f t="shared" ref="N447:P447" si="748">N448</f>
        <v>228.8</v>
      </c>
      <c r="O447" s="64">
        <f t="shared" si="747"/>
        <v>0</v>
      </c>
      <c r="P447" s="64">
        <f t="shared" si="748"/>
        <v>228.8</v>
      </c>
      <c r="Q447" s="64">
        <f>Q448</f>
        <v>228.8</v>
      </c>
      <c r="R447" s="64">
        <f t="shared" ref="R447:T447" si="749">R448</f>
        <v>0</v>
      </c>
      <c r="S447" s="64">
        <f t="shared" ref="S447:U447" si="750">S448</f>
        <v>228.8</v>
      </c>
      <c r="T447" s="64">
        <f t="shared" si="749"/>
        <v>0</v>
      </c>
      <c r="U447" s="64">
        <f t="shared" si="750"/>
        <v>228.8</v>
      </c>
    </row>
    <row r="448" spans="1:21" ht="31.5" hidden="1" outlineLevel="4" x14ac:dyDescent="0.2">
      <c r="A448" s="210" t="s">
        <v>354</v>
      </c>
      <c r="B448" s="210" t="s">
        <v>349</v>
      </c>
      <c r="C448" s="210" t="s">
        <v>46</v>
      </c>
      <c r="D448" s="210"/>
      <c r="E448" s="61" t="s">
        <v>683</v>
      </c>
      <c r="F448" s="64">
        <f t="shared" ref="F448:U449" si="751">F449</f>
        <v>228.8</v>
      </c>
      <c r="G448" s="64">
        <f t="shared" si="751"/>
        <v>0</v>
      </c>
      <c r="H448" s="64">
        <f t="shared" si="751"/>
        <v>228.8</v>
      </c>
      <c r="I448" s="64">
        <f t="shared" si="751"/>
        <v>0</v>
      </c>
      <c r="J448" s="64">
        <f t="shared" si="751"/>
        <v>0</v>
      </c>
      <c r="K448" s="64">
        <f t="shared" si="751"/>
        <v>228.8</v>
      </c>
      <c r="L448" s="64">
        <f t="shared" ref="L448:Q449" si="752">L449</f>
        <v>228.8</v>
      </c>
      <c r="M448" s="64">
        <f t="shared" si="751"/>
        <v>0</v>
      </c>
      <c r="N448" s="64">
        <f t="shared" si="751"/>
        <v>228.8</v>
      </c>
      <c r="O448" s="64">
        <f t="shared" si="751"/>
        <v>0</v>
      </c>
      <c r="P448" s="64">
        <f t="shared" si="751"/>
        <v>228.8</v>
      </c>
      <c r="Q448" s="64">
        <f t="shared" si="752"/>
        <v>228.8</v>
      </c>
      <c r="R448" s="64">
        <f t="shared" si="751"/>
        <v>0</v>
      </c>
      <c r="S448" s="64">
        <f t="shared" si="751"/>
        <v>228.8</v>
      </c>
      <c r="T448" s="64">
        <f t="shared" si="751"/>
        <v>0</v>
      </c>
      <c r="U448" s="64">
        <f t="shared" si="751"/>
        <v>228.8</v>
      </c>
    </row>
    <row r="449" spans="1:21" ht="15.75" hidden="1" outlineLevel="5" x14ac:dyDescent="0.2">
      <c r="A449" s="210" t="s">
        <v>354</v>
      </c>
      <c r="B449" s="210" t="s">
        <v>349</v>
      </c>
      <c r="C449" s="210" t="s">
        <v>47</v>
      </c>
      <c r="D449" s="210"/>
      <c r="E449" s="61" t="s">
        <v>48</v>
      </c>
      <c r="F449" s="64">
        <f t="shared" si="751"/>
        <v>228.8</v>
      </c>
      <c r="G449" s="64">
        <f t="shared" si="751"/>
        <v>0</v>
      </c>
      <c r="H449" s="64">
        <f t="shared" si="751"/>
        <v>228.8</v>
      </c>
      <c r="I449" s="64">
        <f t="shared" si="751"/>
        <v>0</v>
      </c>
      <c r="J449" s="64">
        <f t="shared" si="751"/>
        <v>0</v>
      </c>
      <c r="K449" s="64">
        <f t="shared" si="751"/>
        <v>228.8</v>
      </c>
      <c r="L449" s="64">
        <f t="shared" si="752"/>
        <v>228.8</v>
      </c>
      <c r="M449" s="64">
        <f t="shared" si="751"/>
        <v>0</v>
      </c>
      <c r="N449" s="64">
        <f t="shared" si="751"/>
        <v>228.8</v>
      </c>
      <c r="O449" s="64">
        <f t="shared" si="751"/>
        <v>0</v>
      </c>
      <c r="P449" s="64">
        <f t="shared" si="751"/>
        <v>228.8</v>
      </c>
      <c r="Q449" s="64">
        <f t="shared" si="752"/>
        <v>228.8</v>
      </c>
      <c r="R449" s="64">
        <f t="shared" si="751"/>
        <v>0</v>
      </c>
      <c r="S449" s="64">
        <f t="shared" si="751"/>
        <v>228.8</v>
      </c>
      <c r="T449" s="64">
        <f t="shared" si="751"/>
        <v>0</v>
      </c>
      <c r="U449" s="64">
        <f t="shared" si="751"/>
        <v>228.8</v>
      </c>
    </row>
    <row r="450" spans="1:21" ht="15.75" hidden="1" outlineLevel="7" x14ac:dyDescent="0.2">
      <c r="A450" s="59" t="s">
        <v>354</v>
      </c>
      <c r="B450" s="59" t="s">
        <v>349</v>
      </c>
      <c r="C450" s="59" t="s">
        <v>47</v>
      </c>
      <c r="D450" s="59" t="s">
        <v>6</v>
      </c>
      <c r="E450" s="82" t="s">
        <v>7</v>
      </c>
      <c r="F450" s="3">
        <v>228.8</v>
      </c>
      <c r="G450" s="3"/>
      <c r="H450" s="3">
        <f>SUM(F450:G450)</f>
        <v>228.8</v>
      </c>
      <c r="I450" s="3"/>
      <c r="J450" s="3"/>
      <c r="K450" s="3">
        <f>SUM(H450:J450)</f>
        <v>228.8</v>
      </c>
      <c r="L450" s="69">
        <v>228.8</v>
      </c>
      <c r="M450" s="3"/>
      <c r="N450" s="3">
        <f>SUM(L450:M450)</f>
        <v>228.8</v>
      </c>
      <c r="O450" s="3"/>
      <c r="P450" s="3">
        <f>SUM(N450:O450)</f>
        <v>228.8</v>
      </c>
      <c r="Q450" s="69">
        <v>228.8</v>
      </c>
      <c r="R450" s="3"/>
      <c r="S450" s="3">
        <f>SUM(Q450:R450)</f>
        <v>228.8</v>
      </c>
      <c r="T450" s="3"/>
      <c r="U450" s="3">
        <f>SUM(S450:T450)</f>
        <v>228.8</v>
      </c>
    </row>
    <row r="451" spans="1:21" ht="31.5" hidden="1" outlineLevel="3" x14ac:dyDescent="0.2">
      <c r="A451" s="210" t="s">
        <v>354</v>
      </c>
      <c r="B451" s="210" t="s">
        <v>349</v>
      </c>
      <c r="C451" s="210" t="s">
        <v>24</v>
      </c>
      <c r="D451" s="210"/>
      <c r="E451" s="61" t="s">
        <v>673</v>
      </c>
      <c r="F451" s="64">
        <f>F452</f>
        <v>80</v>
      </c>
      <c r="G451" s="64">
        <f t="shared" ref="G451:K451" si="753">G452</f>
        <v>0</v>
      </c>
      <c r="H451" s="64">
        <f t="shared" si="753"/>
        <v>80</v>
      </c>
      <c r="I451" s="64">
        <f t="shared" si="753"/>
        <v>0</v>
      </c>
      <c r="J451" s="64">
        <f t="shared" si="753"/>
        <v>0</v>
      </c>
      <c r="K451" s="64">
        <f t="shared" si="753"/>
        <v>80</v>
      </c>
      <c r="L451" s="64">
        <f t="shared" ref="L451:Q451" si="754">L452</f>
        <v>80</v>
      </c>
      <c r="M451" s="64">
        <f t="shared" ref="M451:O451" si="755">M452</f>
        <v>0</v>
      </c>
      <c r="N451" s="64">
        <f t="shared" ref="N451:P451" si="756">N452</f>
        <v>80</v>
      </c>
      <c r="O451" s="64">
        <f t="shared" si="755"/>
        <v>0</v>
      </c>
      <c r="P451" s="64">
        <f t="shared" si="756"/>
        <v>80</v>
      </c>
      <c r="Q451" s="64">
        <f t="shared" si="754"/>
        <v>80</v>
      </c>
      <c r="R451" s="64">
        <f t="shared" ref="R451:T451" si="757">R452</f>
        <v>0</v>
      </c>
      <c r="S451" s="64">
        <f t="shared" ref="S451:U451" si="758">S452</f>
        <v>80</v>
      </c>
      <c r="T451" s="64">
        <f t="shared" si="757"/>
        <v>0</v>
      </c>
      <c r="U451" s="64">
        <f t="shared" si="758"/>
        <v>80</v>
      </c>
    </row>
    <row r="452" spans="1:21" ht="31.5" hidden="1" outlineLevel="4" x14ac:dyDescent="0.2">
      <c r="A452" s="210" t="s">
        <v>354</v>
      </c>
      <c r="B452" s="210" t="s">
        <v>349</v>
      </c>
      <c r="C452" s="210" t="s">
        <v>54</v>
      </c>
      <c r="D452" s="210"/>
      <c r="E452" s="61" t="s">
        <v>55</v>
      </c>
      <c r="F452" s="64">
        <f t="shared" ref="F452:I452" si="759">F453+F455</f>
        <v>80</v>
      </c>
      <c r="G452" s="64">
        <f t="shared" si="759"/>
        <v>0</v>
      </c>
      <c r="H452" s="64">
        <f t="shared" si="759"/>
        <v>80</v>
      </c>
      <c r="I452" s="64">
        <f t="shared" si="759"/>
        <v>0</v>
      </c>
      <c r="J452" s="64">
        <f t="shared" ref="J452:K452" si="760">J453+J455</f>
        <v>0</v>
      </c>
      <c r="K452" s="64">
        <f t="shared" si="760"/>
        <v>80</v>
      </c>
      <c r="L452" s="64">
        <f t="shared" ref="L452:S452" si="761">L453+L455</f>
        <v>80</v>
      </c>
      <c r="M452" s="64">
        <f t="shared" si="761"/>
        <v>0</v>
      </c>
      <c r="N452" s="64">
        <f t="shared" si="761"/>
        <v>80</v>
      </c>
      <c r="O452" s="64">
        <f t="shared" ref="O452:P452" si="762">O453+O455</f>
        <v>0</v>
      </c>
      <c r="P452" s="64">
        <f t="shared" si="762"/>
        <v>80</v>
      </c>
      <c r="Q452" s="64">
        <f t="shared" si="761"/>
        <v>80</v>
      </c>
      <c r="R452" s="64">
        <f t="shared" si="761"/>
        <v>0</v>
      </c>
      <c r="S452" s="64">
        <f t="shared" si="761"/>
        <v>80</v>
      </c>
      <c r="T452" s="64">
        <f t="shared" ref="T452:U452" si="763">T453+T455</f>
        <v>0</v>
      </c>
      <c r="U452" s="64">
        <f t="shared" si="763"/>
        <v>80</v>
      </c>
    </row>
    <row r="453" spans="1:21" ht="15.75" hidden="1" outlineLevel="5" x14ac:dyDescent="0.2">
      <c r="A453" s="210" t="s">
        <v>354</v>
      </c>
      <c r="B453" s="210" t="s">
        <v>349</v>
      </c>
      <c r="C453" s="210" t="s">
        <v>56</v>
      </c>
      <c r="D453" s="210"/>
      <c r="E453" s="61" t="s">
        <v>57</v>
      </c>
      <c r="F453" s="64">
        <f>F454</f>
        <v>30</v>
      </c>
      <c r="G453" s="64">
        <f t="shared" ref="G453:K453" si="764">G454</f>
        <v>0</v>
      </c>
      <c r="H453" s="64">
        <f t="shared" si="764"/>
        <v>30</v>
      </c>
      <c r="I453" s="64">
        <f t="shared" si="764"/>
        <v>0</v>
      </c>
      <c r="J453" s="64">
        <f t="shared" si="764"/>
        <v>0</v>
      </c>
      <c r="K453" s="64">
        <f t="shared" si="764"/>
        <v>30</v>
      </c>
      <c r="L453" s="64">
        <f>L454</f>
        <v>30</v>
      </c>
      <c r="M453" s="64">
        <f t="shared" ref="M453:O453" si="765">M454</f>
        <v>0</v>
      </c>
      <c r="N453" s="64">
        <f t="shared" ref="N453:P453" si="766">N454</f>
        <v>30</v>
      </c>
      <c r="O453" s="64">
        <f t="shared" si="765"/>
        <v>0</v>
      </c>
      <c r="P453" s="64">
        <f t="shared" si="766"/>
        <v>30</v>
      </c>
      <c r="Q453" s="64">
        <f>Q454</f>
        <v>30</v>
      </c>
      <c r="R453" s="64">
        <f t="shared" ref="R453:T453" si="767">R454</f>
        <v>0</v>
      </c>
      <c r="S453" s="64">
        <f t="shared" ref="S453:U453" si="768">S454</f>
        <v>30</v>
      </c>
      <c r="T453" s="64">
        <f t="shared" si="767"/>
        <v>0</v>
      </c>
      <c r="U453" s="64">
        <f t="shared" si="768"/>
        <v>30</v>
      </c>
    </row>
    <row r="454" spans="1:21" ht="15.75" hidden="1" outlineLevel="7" x14ac:dyDescent="0.2">
      <c r="A454" s="59" t="s">
        <v>354</v>
      </c>
      <c r="B454" s="59" t="s">
        <v>349</v>
      </c>
      <c r="C454" s="59" t="s">
        <v>56</v>
      </c>
      <c r="D454" s="59" t="s">
        <v>41</v>
      </c>
      <c r="E454" s="82" t="s">
        <v>42</v>
      </c>
      <c r="F454" s="3">
        <v>30</v>
      </c>
      <c r="G454" s="3"/>
      <c r="H454" s="3">
        <f>SUM(F454:G454)</f>
        <v>30</v>
      </c>
      <c r="I454" s="3"/>
      <c r="J454" s="3"/>
      <c r="K454" s="3">
        <f>SUM(H454:J454)</f>
        <v>30</v>
      </c>
      <c r="L454" s="69">
        <v>30</v>
      </c>
      <c r="M454" s="3"/>
      <c r="N454" s="3">
        <f>SUM(L454:M454)</f>
        <v>30</v>
      </c>
      <c r="O454" s="3"/>
      <c r="P454" s="3">
        <f>SUM(N454:O454)</f>
        <v>30</v>
      </c>
      <c r="Q454" s="69">
        <v>30</v>
      </c>
      <c r="R454" s="3"/>
      <c r="S454" s="3">
        <f>SUM(Q454:R454)</f>
        <v>30</v>
      </c>
      <c r="T454" s="3"/>
      <c r="U454" s="3">
        <f>SUM(S454:T454)</f>
        <v>30</v>
      </c>
    </row>
    <row r="455" spans="1:21" ht="15.75" hidden="1" outlineLevel="5" x14ac:dyDescent="0.2">
      <c r="A455" s="210" t="s">
        <v>354</v>
      </c>
      <c r="B455" s="210" t="s">
        <v>349</v>
      </c>
      <c r="C455" s="210" t="s">
        <v>162</v>
      </c>
      <c r="D455" s="210"/>
      <c r="E455" s="61" t="s">
        <v>163</v>
      </c>
      <c r="F455" s="64">
        <f>F456</f>
        <v>50</v>
      </c>
      <c r="G455" s="64">
        <f t="shared" ref="G455:K455" si="769">G456</f>
        <v>0</v>
      </c>
      <c r="H455" s="64">
        <f t="shared" si="769"/>
        <v>50</v>
      </c>
      <c r="I455" s="64">
        <f t="shared" si="769"/>
        <v>0</v>
      </c>
      <c r="J455" s="64">
        <f t="shared" si="769"/>
        <v>0</v>
      </c>
      <c r="K455" s="64">
        <f t="shared" si="769"/>
        <v>50</v>
      </c>
      <c r="L455" s="64">
        <f>L456</f>
        <v>50</v>
      </c>
      <c r="M455" s="64">
        <f t="shared" ref="M455:O455" si="770">M456</f>
        <v>0</v>
      </c>
      <c r="N455" s="64">
        <f t="shared" ref="N455:P455" si="771">N456</f>
        <v>50</v>
      </c>
      <c r="O455" s="64">
        <f t="shared" si="770"/>
        <v>0</v>
      </c>
      <c r="P455" s="64">
        <f t="shared" si="771"/>
        <v>50</v>
      </c>
      <c r="Q455" s="64">
        <f>Q456</f>
        <v>50</v>
      </c>
      <c r="R455" s="64">
        <f t="shared" ref="R455:T455" si="772">R456</f>
        <v>0</v>
      </c>
      <c r="S455" s="64">
        <f t="shared" ref="S455:U455" si="773">S456</f>
        <v>50</v>
      </c>
      <c r="T455" s="64">
        <f t="shared" si="772"/>
        <v>0</v>
      </c>
      <c r="U455" s="64">
        <f t="shared" si="773"/>
        <v>50</v>
      </c>
    </row>
    <row r="456" spans="1:21" ht="15.75" hidden="1" outlineLevel="7" x14ac:dyDescent="0.2">
      <c r="A456" s="59" t="s">
        <v>354</v>
      </c>
      <c r="B456" s="59" t="s">
        <v>349</v>
      </c>
      <c r="C456" s="59" t="s">
        <v>162</v>
      </c>
      <c r="D456" s="59" t="s">
        <v>41</v>
      </c>
      <c r="E456" s="82" t="s">
        <v>42</v>
      </c>
      <c r="F456" s="3">
        <v>50</v>
      </c>
      <c r="G456" s="3"/>
      <c r="H456" s="3">
        <f>SUM(F456:G456)</f>
        <v>50</v>
      </c>
      <c r="I456" s="3"/>
      <c r="J456" s="3"/>
      <c r="K456" s="3">
        <f>SUM(H456:J456)</f>
        <v>50</v>
      </c>
      <c r="L456" s="69">
        <v>50</v>
      </c>
      <c r="M456" s="3"/>
      <c r="N456" s="3">
        <f>SUM(L456:M456)</f>
        <v>50</v>
      </c>
      <c r="O456" s="3"/>
      <c r="P456" s="3">
        <f>SUM(N456:O456)</f>
        <v>50</v>
      </c>
      <c r="Q456" s="69">
        <v>50</v>
      </c>
      <c r="R456" s="3"/>
      <c r="S456" s="3">
        <f>SUM(Q456:R456)</f>
        <v>50</v>
      </c>
      <c r="T456" s="3"/>
      <c r="U456" s="3">
        <f>SUM(S456:T456)</f>
        <v>50</v>
      </c>
    </row>
    <row r="457" spans="1:21" ht="15.75" hidden="1" outlineLevel="1" x14ac:dyDescent="0.2">
      <c r="A457" s="210" t="s">
        <v>354</v>
      </c>
      <c r="B457" s="210" t="s">
        <v>396</v>
      </c>
      <c r="C457" s="210"/>
      <c r="D457" s="210"/>
      <c r="E457" s="61" t="s">
        <v>397</v>
      </c>
      <c r="F457" s="64">
        <f t="shared" ref="F457:U461" si="774">F458</f>
        <v>14885.3</v>
      </c>
      <c r="G457" s="64">
        <f t="shared" si="774"/>
        <v>0</v>
      </c>
      <c r="H457" s="64">
        <f t="shared" si="774"/>
        <v>14885.3</v>
      </c>
      <c r="I457" s="64">
        <f t="shared" si="774"/>
        <v>0</v>
      </c>
      <c r="J457" s="64">
        <f t="shared" si="774"/>
        <v>0</v>
      </c>
      <c r="K457" s="64">
        <f t="shared" si="774"/>
        <v>14885.3</v>
      </c>
      <c r="L457" s="64">
        <f t="shared" ref="L457:Q461" si="775">L458</f>
        <v>14191.1</v>
      </c>
      <c r="M457" s="64">
        <f t="shared" si="774"/>
        <v>0</v>
      </c>
      <c r="N457" s="64">
        <f t="shared" si="774"/>
        <v>14191.1</v>
      </c>
      <c r="O457" s="64">
        <f t="shared" si="774"/>
        <v>0</v>
      </c>
      <c r="P457" s="64">
        <f t="shared" si="774"/>
        <v>14191.1</v>
      </c>
      <c r="Q457" s="64">
        <f t="shared" si="775"/>
        <v>14191.1</v>
      </c>
      <c r="R457" s="64">
        <f t="shared" si="774"/>
        <v>0</v>
      </c>
      <c r="S457" s="64">
        <f t="shared" si="774"/>
        <v>14191.1</v>
      </c>
      <c r="T457" s="64">
        <f t="shared" si="774"/>
        <v>0</v>
      </c>
      <c r="U457" s="64">
        <f t="shared" si="774"/>
        <v>14191.1</v>
      </c>
    </row>
    <row r="458" spans="1:21" ht="31.5" hidden="1" outlineLevel="2" x14ac:dyDescent="0.2">
      <c r="A458" s="210" t="s">
        <v>354</v>
      </c>
      <c r="B458" s="210" t="s">
        <v>396</v>
      </c>
      <c r="C458" s="210" t="s">
        <v>23</v>
      </c>
      <c r="D458" s="210"/>
      <c r="E458" s="61" t="s">
        <v>672</v>
      </c>
      <c r="F458" s="64">
        <f t="shared" si="774"/>
        <v>14885.3</v>
      </c>
      <c r="G458" s="64">
        <f t="shared" si="774"/>
        <v>0</v>
      </c>
      <c r="H458" s="64">
        <f t="shared" si="774"/>
        <v>14885.3</v>
      </c>
      <c r="I458" s="64">
        <f t="shared" si="774"/>
        <v>0</v>
      </c>
      <c r="J458" s="64">
        <f t="shared" si="774"/>
        <v>0</v>
      </c>
      <c r="K458" s="64">
        <f t="shared" si="774"/>
        <v>14885.3</v>
      </c>
      <c r="L458" s="64">
        <f t="shared" si="775"/>
        <v>14191.1</v>
      </c>
      <c r="M458" s="64">
        <f t="shared" si="774"/>
        <v>0</v>
      </c>
      <c r="N458" s="64">
        <f t="shared" si="774"/>
        <v>14191.1</v>
      </c>
      <c r="O458" s="64">
        <f t="shared" si="774"/>
        <v>0</v>
      </c>
      <c r="P458" s="64">
        <f t="shared" si="774"/>
        <v>14191.1</v>
      </c>
      <c r="Q458" s="64">
        <f t="shared" si="775"/>
        <v>14191.1</v>
      </c>
      <c r="R458" s="64">
        <f t="shared" si="774"/>
        <v>0</v>
      </c>
      <c r="S458" s="64">
        <f t="shared" si="774"/>
        <v>14191.1</v>
      </c>
      <c r="T458" s="64">
        <f t="shared" si="774"/>
        <v>0</v>
      </c>
      <c r="U458" s="64">
        <f t="shared" si="774"/>
        <v>14191.1</v>
      </c>
    </row>
    <row r="459" spans="1:21" ht="31.5" hidden="1" outlineLevel="3" x14ac:dyDescent="0.2">
      <c r="A459" s="210" t="s">
        <v>354</v>
      </c>
      <c r="B459" s="210" t="s">
        <v>396</v>
      </c>
      <c r="C459" s="210" t="s">
        <v>24</v>
      </c>
      <c r="D459" s="210"/>
      <c r="E459" s="61" t="s">
        <v>673</v>
      </c>
      <c r="F459" s="64">
        <f t="shared" si="774"/>
        <v>14885.3</v>
      </c>
      <c r="G459" s="64">
        <f t="shared" si="774"/>
        <v>0</v>
      </c>
      <c r="H459" s="64">
        <f t="shared" si="774"/>
        <v>14885.3</v>
      </c>
      <c r="I459" s="64">
        <f t="shared" si="774"/>
        <v>0</v>
      </c>
      <c r="J459" s="64">
        <f t="shared" si="774"/>
        <v>0</v>
      </c>
      <c r="K459" s="64">
        <f t="shared" si="774"/>
        <v>14885.3</v>
      </c>
      <c r="L459" s="64">
        <f t="shared" si="775"/>
        <v>14191.1</v>
      </c>
      <c r="M459" s="64">
        <f t="shared" si="774"/>
        <v>0</v>
      </c>
      <c r="N459" s="64">
        <f t="shared" si="774"/>
        <v>14191.1</v>
      </c>
      <c r="O459" s="64">
        <f t="shared" si="774"/>
        <v>0</v>
      </c>
      <c r="P459" s="64">
        <f t="shared" si="774"/>
        <v>14191.1</v>
      </c>
      <c r="Q459" s="64">
        <f t="shared" si="775"/>
        <v>14191.1</v>
      </c>
      <c r="R459" s="64">
        <f t="shared" si="774"/>
        <v>0</v>
      </c>
      <c r="S459" s="64">
        <f t="shared" si="774"/>
        <v>14191.1</v>
      </c>
      <c r="T459" s="64">
        <f t="shared" si="774"/>
        <v>0</v>
      </c>
      <c r="U459" s="64">
        <f t="shared" si="774"/>
        <v>14191.1</v>
      </c>
    </row>
    <row r="460" spans="1:21" ht="31.5" hidden="1" outlineLevel="4" x14ac:dyDescent="0.2">
      <c r="A460" s="210" t="s">
        <v>354</v>
      </c>
      <c r="B460" s="210" t="s">
        <v>396</v>
      </c>
      <c r="C460" s="210" t="s">
        <v>54</v>
      </c>
      <c r="D460" s="210"/>
      <c r="E460" s="61" t="s">
        <v>55</v>
      </c>
      <c r="F460" s="64">
        <f t="shared" si="774"/>
        <v>14885.3</v>
      </c>
      <c r="G460" s="64">
        <f t="shared" si="774"/>
        <v>0</v>
      </c>
      <c r="H460" s="64">
        <f t="shared" si="774"/>
        <v>14885.3</v>
      </c>
      <c r="I460" s="64">
        <f t="shared" si="774"/>
        <v>0</v>
      </c>
      <c r="J460" s="64">
        <f t="shared" si="774"/>
        <v>0</v>
      </c>
      <c r="K460" s="64">
        <f t="shared" si="774"/>
        <v>14885.3</v>
      </c>
      <c r="L460" s="64">
        <f t="shared" si="775"/>
        <v>14191.1</v>
      </c>
      <c r="M460" s="64">
        <f t="shared" si="774"/>
        <v>0</v>
      </c>
      <c r="N460" s="64">
        <f t="shared" si="774"/>
        <v>14191.1</v>
      </c>
      <c r="O460" s="64">
        <f t="shared" si="774"/>
        <v>0</v>
      </c>
      <c r="P460" s="64">
        <f t="shared" si="774"/>
        <v>14191.1</v>
      </c>
      <c r="Q460" s="64">
        <f t="shared" si="775"/>
        <v>14191.1</v>
      </c>
      <c r="R460" s="64">
        <f t="shared" si="774"/>
        <v>0</v>
      </c>
      <c r="S460" s="64">
        <f t="shared" si="774"/>
        <v>14191.1</v>
      </c>
      <c r="T460" s="64">
        <f t="shared" si="774"/>
        <v>0</v>
      </c>
      <c r="U460" s="64">
        <f t="shared" si="774"/>
        <v>14191.1</v>
      </c>
    </row>
    <row r="461" spans="1:21" ht="15.75" hidden="1" outlineLevel="5" x14ac:dyDescent="0.2">
      <c r="A461" s="210" t="s">
        <v>354</v>
      </c>
      <c r="B461" s="210" t="s">
        <v>396</v>
      </c>
      <c r="C461" s="210" t="s">
        <v>162</v>
      </c>
      <c r="D461" s="210"/>
      <c r="E461" s="61" t="s">
        <v>163</v>
      </c>
      <c r="F461" s="64">
        <f t="shared" si="774"/>
        <v>14885.3</v>
      </c>
      <c r="G461" s="64">
        <f t="shared" si="774"/>
        <v>0</v>
      </c>
      <c r="H461" s="64">
        <f t="shared" si="774"/>
        <v>14885.3</v>
      </c>
      <c r="I461" s="64">
        <f t="shared" si="774"/>
        <v>0</v>
      </c>
      <c r="J461" s="64">
        <f t="shared" si="774"/>
        <v>0</v>
      </c>
      <c r="K461" s="64">
        <f t="shared" si="774"/>
        <v>14885.3</v>
      </c>
      <c r="L461" s="64">
        <f t="shared" si="775"/>
        <v>14191.1</v>
      </c>
      <c r="M461" s="64">
        <f t="shared" si="774"/>
        <v>0</v>
      </c>
      <c r="N461" s="64">
        <f t="shared" si="774"/>
        <v>14191.1</v>
      </c>
      <c r="O461" s="64">
        <f t="shared" si="774"/>
        <v>0</v>
      </c>
      <c r="P461" s="64">
        <f t="shared" si="774"/>
        <v>14191.1</v>
      </c>
      <c r="Q461" s="64">
        <f t="shared" si="775"/>
        <v>14191.1</v>
      </c>
      <c r="R461" s="64">
        <f t="shared" si="774"/>
        <v>0</v>
      </c>
      <c r="S461" s="64">
        <f t="shared" si="774"/>
        <v>14191.1</v>
      </c>
      <c r="T461" s="64">
        <f t="shared" si="774"/>
        <v>0</v>
      </c>
      <c r="U461" s="64">
        <f t="shared" si="774"/>
        <v>14191.1</v>
      </c>
    </row>
    <row r="462" spans="1:21" ht="15.75" hidden="1" outlineLevel="7" x14ac:dyDescent="0.2">
      <c r="A462" s="59" t="s">
        <v>354</v>
      </c>
      <c r="B462" s="59" t="s">
        <v>396</v>
      </c>
      <c r="C462" s="59" t="s">
        <v>162</v>
      </c>
      <c r="D462" s="59" t="s">
        <v>41</v>
      </c>
      <c r="E462" s="82" t="s">
        <v>42</v>
      </c>
      <c r="F462" s="3">
        <v>14885.3</v>
      </c>
      <c r="G462" s="3"/>
      <c r="H462" s="3">
        <f>SUM(F462:G462)</f>
        <v>14885.3</v>
      </c>
      <c r="I462" s="3"/>
      <c r="J462" s="3"/>
      <c r="K462" s="3">
        <f>SUM(H462:J462)</f>
        <v>14885.3</v>
      </c>
      <c r="L462" s="69">
        <v>14191.1</v>
      </c>
      <c r="M462" s="3"/>
      <c r="N462" s="3">
        <f>SUM(L462:M462)</f>
        <v>14191.1</v>
      </c>
      <c r="O462" s="3"/>
      <c r="P462" s="3">
        <f>SUM(N462:O462)</f>
        <v>14191.1</v>
      </c>
      <c r="Q462" s="69">
        <v>14191.1</v>
      </c>
      <c r="R462" s="3"/>
      <c r="S462" s="3">
        <f>SUM(Q462:R462)</f>
        <v>14191.1</v>
      </c>
      <c r="T462" s="3"/>
      <c r="U462" s="3">
        <f>SUM(S462:T462)</f>
        <v>14191.1</v>
      </c>
    </row>
    <row r="463" spans="1:21" ht="15.75" hidden="1" outlineLevel="7" x14ac:dyDescent="0.2">
      <c r="A463" s="210" t="s">
        <v>354</v>
      </c>
      <c r="B463" s="210" t="s">
        <v>398</v>
      </c>
      <c r="C463" s="210"/>
      <c r="D463" s="210"/>
      <c r="E463" s="61" t="s">
        <v>399</v>
      </c>
      <c r="F463" s="64">
        <f>F470+F464</f>
        <v>7251.1</v>
      </c>
      <c r="G463" s="64">
        <f t="shared" ref="G463:I463" si="776">G470+G464</f>
        <v>0</v>
      </c>
      <c r="H463" s="64">
        <f t="shared" si="776"/>
        <v>7251.1</v>
      </c>
      <c r="I463" s="64">
        <f t="shared" si="776"/>
        <v>0</v>
      </c>
      <c r="J463" s="64">
        <f t="shared" ref="J463:K463" si="777">J470+J464</f>
        <v>0</v>
      </c>
      <c r="K463" s="64">
        <f t="shared" si="777"/>
        <v>7251.1</v>
      </c>
      <c r="L463" s="64">
        <f t="shared" ref="L463:Q463" si="778">L470+L464</f>
        <v>150</v>
      </c>
      <c r="M463" s="64">
        <f t="shared" ref="M463:O463" si="779">M470+M464</f>
        <v>0</v>
      </c>
      <c r="N463" s="64">
        <f t="shared" ref="N463:P463" si="780">N470+N464</f>
        <v>150</v>
      </c>
      <c r="O463" s="64">
        <f t="shared" si="779"/>
        <v>0</v>
      </c>
      <c r="P463" s="64">
        <f t="shared" si="780"/>
        <v>150</v>
      </c>
      <c r="Q463" s="64">
        <f t="shared" si="778"/>
        <v>150</v>
      </c>
      <c r="R463" s="64">
        <f t="shared" ref="R463:T463" si="781">R470+R464</f>
        <v>0</v>
      </c>
      <c r="S463" s="64">
        <f t="shared" ref="S463:U463" si="782">S470+S464</f>
        <v>150</v>
      </c>
      <c r="T463" s="64">
        <f t="shared" si="781"/>
        <v>0</v>
      </c>
      <c r="U463" s="64">
        <f t="shared" si="782"/>
        <v>150</v>
      </c>
    </row>
    <row r="464" spans="1:21" ht="15.75" hidden="1" outlineLevel="7" x14ac:dyDescent="0.2">
      <c r="A464" s="210" t="s">
        <v>354</v>
      </c>
      <c r="B464" s="100" t="s">
        <v>425</v>
      </c>
      <c r="C464" s="210"/>
      <c r="D464" s="210"/>
      <c r="E464" s="61" t="s">
        <v>426</v>
      </c>
      <c r="F464" s="64">
        <f>F465</f>
        <v>7101.1</v>
      </c>
      <c r="G464" s="64">
        <f t="shared" ref="G464:K464" si="783">G465</f>
        <v>0</v>
      </c>
      <c r="H464" s="64">
        <f t="shared" si="783"/>
        <v>7101.1</v>
      </c>
      <c r="I464" s="64">
        <f t="shared" si="783"/>
        <v>0</v>
      </c>
      <c r="J464" s="64">
        <f t="shared" si="783"/>
        <v>0</v>
      </c>
      <c r="K464" s="64">
        <f t="shared" si="783"/>
        <v>7101.1</v>
      </c>
      <c r="L464" s="64"/>
      <c r="M464" s="64">
        <f t="shared" ref="M464:O464" si="784">M465</f>
        <v>0</v>
      </c>
      <c r="N464" s="64"/>
      <c r="O464" s="64">
        <f t="shared" si="784"/>
        <v>0</v>
      </c>
      <c r="P464" s="64"/>
      <c r="Q464" s="64"/>
      <c r="R464" s="64">
        <f t="shared" ref="R464:T464" si="785">R465</f>
        <v>0</v>
      </c>
      <c r="S464" s="64"/>
      <c r="T464" s="64">
        <f t="shared" si="785"/>
        <v>0</v>
      </c>
      <c r="U464" s="64"/>
    </row>
    <row r="465" spans="1:21" ht="31.5" hidden="1" outlineLevel="7" x14ac:dyDescent="0.2">
      <c r="A465" s="210" t="s">
        <v>354</v>
      </c>
      <c r="B465" s="210" t="s">
        <v>425</v>
      </c>
      <c r="C465" s="210" t="s">
        <v>111</v>
      </c>
      <c r="D465" s="210"/>
      <c r="E465" s="61" t="s">
        <v>640</v>
      </c>
      <c r="F465" s="64">
        <f>F468</f>
        <v>7101.1</v>
      </c>
      <c r="G465" s="64">
        <f t="shared" ref="G465:I465" si="786">G468</f>
        <v>0</v>
      </c>
      <c r="H465" s="64">
        <f t="shared" si="786"/>
        <v>7101.1</v>
      </c>
      <c r="I465" s="64">
        <f t="shared" si="786"/>
        <v>0</v>
      </c>
      <c r="J465" s="64">
        <f t="shared" ref="J465:K465" si="787">J468</f>
        <v>0</v>
      </c>
      <c r="K465" s="64">
        <f t="shared" si="787"/>
        <v>7101.1</v>
      </c>
      <c r="L465" s="64"/>
      <c r="M465" s="64">
        <f t="shared" ref="M465:O465" si="788">M468</f>
        <v>0</v>
      </c>
      <c r="N465" s="64"/>
      <c r="O465" s="64">
        <f t="shared" si="788"/>
        <v>0</v>
      </c>
      <c r="P465" s="64"/>
      <c r="Q465" s="64"/>
      <c r="R465" s="64">
        <f t="shared" ref="R465:T465" si="789">R468</f>
        <v>0</v>
      </c>
      <c r="S465" s="64"/>
      <c r="T465" s="64">
        <f t="shared" si="789"/>
        <v>0</v>
      </c>
      <c r="U465" s="64"/>
    </row>
    <row r="466" spans="1:21" ht="15.75" hidden="1" outlineLevel="7" x14ac:dyDescent="0.2">
      <c r="A466" s="210" t="s">
        <v>354</v>
      </c>
      <c r="B466" s="100" t="s">
        <v>425</v>
      </c>
      <c r="C466" s="95" t="s">
        <v>164</v>
      </c>
      <c r="D466" s="95"/>
      <c r="E466" s="124" t="s">
        <v>686</v>
      </c>
      <c r="F466" s="64">
        <f>F467</f>
        <v>7101.1</v>
      </c>
      <c r="G466" s="64">
        <f t="shared" ref="G466:K467" si="790">G467</f>
        <v>0</v>
      </c>
      <c r="H466" s="64">
        <f t="shared" si="790"/>
        <v>7101.1</v>
      </c>
      <c r="I466" s="64">
        <f t="shared" si="790"/>
        <v>0</v>
      </c>
      <c r="J466" s="64">
        <f t="shared" si="790"/>
        <v>0</v>
      </c>
      <c r="K466" s="64">
        <f t="shared" si="790"/>
        <v>7101.1</v>
      </c>
      <c r="L466" s="64"/>
      <c r="M466" s="64">
        <f t="shared" ref="M466:O467" si="791">M467</f>
        <v>0</v>
      </c>
      <c r="N466" s="64"/>
      <c r="O466" s="64">
        <f t="shared" si="791"/>
        <v>0</v>
      </c>
      <c r="P466" s="64"/>
      <c r="Q466" s="64"/>
      <c r="R466" s="64">
        <f t="shared" ref="R466:T467" si="792">R467</f>
        <v>0</v>
      </c>
      <c r="S466" s="64"/>
      <c r="T466" s="64">
        <f t="shared" si="792"/>
        <v>0</v>
      </c>
      <c r="U466" s="64"/>
    </row>
    <row r="467" spans="1:21" ht="15.75" hidden="1" outlineLevel="7" x14ac:dyDescent="0.2">
      <c r="A467" s="210" t="s">
        <v>354</v>
      </c>
      <c r="B467" s="100" t="s">
        <v>425</v>
      </c>
      <c r="C467" s="95" t="s">
        <v>165</v>
      </c>
      <c r="D467" s="95"/>
      <c r="E467" s="124" t="s">
        <v>317</v>
      </c>
      <c r="F467" s="64">
        <f>F468</f>
        <v>7101.1</v>
      </c>
      <c r="G467" s="64">
        <f t="shared" si="790"/>
        <v>0</v>
      </c>
      <c r="H467" s="64">
        <f t="shared" si="790"/>
        <v>7101.1</v>
      </c>
      <c r="I467" s="64">
        <f t="shared" si="790"/>
        <v>0</v>
      </c>
      <c r="J467" s="64">
        <f t="shared" si="790"/>
        <v>0</v>
      </c>
      <c r="K467" s="64">
        <f t="shared" si="790"/>
        <v>7101.1</v>
      </c>
      <c r="L467" s="64"/>
      <c r="M467" s="64">
        <f t="shared" si="791"/>
        <v>0</v>
      </c>
      <c r="N467" s="64"/>
      <c r="O467" s="64">
        <f t="shared" si="791"/>
        <v>0</v>
      </c>
      <c r="P467" s="64"/>
      <c r="Q467" s="64"/>
      <c r="R467" s="64">
        <f t="shared" si="792"/>
        <v>0</v>
      </c>
      <c r="S467" s="64"/>
      <c r="T467" s="64">
        <f t="shared" si="792"/>
        <v>0</v>
      </c>
      <c r="U467" s="64"/>
    </row>
    <row r="468" spans="1:21" s="68" customFormat="1" ht="15.75" hidden="1" outlineLevel="7" x14ac:dyDescent="0.2">
      <c r="A468" s="210" t="s">
        <v>354</v>
      </c>
      <c r="B468" s="100" t="s">
        <v>425</v>
      </c>
      <c r="C468" s="210" t="s">
        <v>440</v>
      </c>
      <c r="D468" s="100"/>
      <c r="E468" s="129" t="s">
        <v>439</v>
      </c>
      <c r="F468" s="123">
        <f t="shared" ref="F468:T468" si="793">F469</f>
        <v>7101.1</v>
      </c>
      <c r="G468" s="123">
        <f t="shared" si="793"/>
        <v>0</v>
      </c>
      <c r="H468" s="123">
        <f t="shared" si="793"/>
        <v>7101.1</v>
      </c>
      <c r="I468" s="123">
        <f t="shared" si="793"/>
        <v>0</v>
      </c>
      <c r="J468" s="123">
        <f t="shared" si="793"/>
        <v>0</v>
      </c>
      <c r="K468" s="123">
        <f t="shared" si="793"/>
        <v>7101.1</v>
      </c>
      <c r="L468" s="123"/>
      <c r="M468" s="123">
        <f t="shared" si="793"/>
        <v>0</v>
      </c>
      <c r="N468" s="123"/>
      <c r="O468" s="123">
        <f t="shared" si="793"/>
        <v>0</v>
      </c>
      <c r="P468" s="123"/>
      <c r="Q468" s="123"/>
      <c r="R468" s="123">
        <f t="shared" si="793"/>
        <v>0</v>
      </c>
      <c r="S468" s="123"/>
      <c r="T468" s="123">
        <f t="shared" si="793"/>
        <v>0</v>
      </c>
      <c r="U468" s="123"/>
    </row>
    <row r="469" spans="1:21" ht="15.75" hidden="1" outlineLevel="7" x14ac:dyDescent="0.2">
      <c r="A469" s="59" t="s">
        <v>354</v>
      </c>
      <c r="B469" s="101" t="s">
        <v>425</v>
      </c>
      <c r="C469" s="59" t="s">
        <v>440</v>
      </c>
      <c r="D469" s="101" t="s">
        <v>41</v>
      </c>
      <c r="E469" s="130" t="s">
        <v>42</v>
      </c>
      <c r="F469" s="64">
        <v>7101.1</v>
      </c>
      <c r="G469" s="3"/>
      <c r="H469" s="3">
        <f>SUM(F469:G469)</f>
        <v>7101.1</v>
      </c>
      <c r="I469" s="3"/>
      <c r="J469" s="3"/>
      <c r="K469" s="3">
        <f>SUM(H469:J469)</f>
        <v>7101.1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ht="15.75" hidden="1" outlineLevel="1" x14ac:dyDescent="0.2">
      <c r="A470" s="210" t="s">
        <v>354</v>
      </c>
      <c r="B470" s="210" t="s">
        <v>400</v>
      </c>
      <c r="C470" s="210"/>
      <c r="D470" s="210"/>
      <c r="E470" s="61" t="s">
        <v>401</v>
      </c>
      <c r="F470" s="64">
        <f t="shared" ref="F470:U474" si="794">F471</f>
        <v>150</v>
      </c>
      <c r="G470" s="64">
        <f t="shared" si="794"/>
        <v>0</v>
      </c>
      <c r="H470" s="64">
        <f t="shared" si="794"/>
        <v>150</v>
      </c>
      <c r="I470" s="64">
        <f t="shared" si="794"/>
        <v>0</v>
      </c>
      <c r="J470" s="64">
        <f t="shared" si="794"/>
        <v>0</v>
      </c>
      <c r="K470" s="64">
        <f t="shared" si="794"/>
        <v>150</v>
      </c>
      <c r="L470" s="64">
        <f t="shared" ref="L470:Q474" si="795">L471</f>
        <v>150</v>
      </c>
      <c r="M470" s="64">
        <f t="shared" si="794"/>
        <v>0</v>
      </c>
      <c r="N470" s="64">
        <f t="shared" si="794"/>
        <v>150</v>
      </c>
      <c r="O470" s="64">
        <f t="shared" si="794"/>
        <v>0</v>
      </c>
      <c r="P470" s="64">
        <f t="shared" si="794"/>
        <v>150</v>
      </c>
      <c r="Q470" s="64">
        <f t="shared" si="795"/>
        <v>150</v>
      </c>
      <c r="R470" s="64">
        <f t="shared" si="794"/>
        <v>0</v>
      </c>
      <c r="S470" s="64">
        <f t="shared" si="794"/>
        <v>150</v>
      </c>
      <c r="T470" s="64">
        <f t="shared" si="794"/>
        <v>0</v>
      </c>
      <c r="U470" s="64">
        <f t="shared" si="794"/>
        <v>150</v>
      </c>
    </row>
    <row r="471" spans="1:21" ht="31.5" hidden="1" outlineLevel="2" x14ac:dyDescent="0.2">
      <c r="A471" s="210" t="s">
        <v>354</v>
      </c>
      <c r="B471" s="210" t="s">
        <v>400</v>
      </c>
      <c r="C471" s="210" t="s">
        <v>111</v>
      </c>
      <c r="D471" s="210"/>
      <c r="E471" s="61" t="s">
        <v>640</v>
      </c>
      <c r="F471" s="64">
        <f t="shared" si="794"/>
        <v>150</v>
      </c>
      <c r="G471" s="64">
        <f t="shared" si="794"/>
        <v>0</v>
      </c>
      <c r="H471" s="64">
        <f t="shared" si="794"/>
        <v>150</v>
      </c>
      <c r="I471" s="64">
        <f t="shared" si="794"/>
        <v>0</v>
      </c>
      <c r="J471" s="64">
        <f t="shared" si="794"/>
        <v>0</v>
      </c>
      <c r="K471" s="64">
        <f t="shared" si="794"/>
        <v>150</v>
      </c>
      <c r="L471" s="64">
        <f t="shared" si="795"/>
        <v>150</v>
      </c>
      <c r="M471" s="64">
        <f t="shared" si="794"/>
        <v>0</v>
      </c>
      <c r="N471" s="64">
        <f t="shared" si="794"/>
        <v>150</v>
      </c>
      <c r="O471" s="64">
        <f t="shared" si="794"/>
        <v>0</v>
      </c>
      <c r="P471" s="64">
        <f t="shared" si="794"/>
        <v>150</v>
      </c>
      <c r="Q471" s="64">
        <f t="shared" si="795"/>
        <v>150</v>
      </c>
      <c r="R471" s="64">
        <f t="shared" si="794"/>
        <v>0</v>
      </c>
      <c r="S471" s="64">
        <f t="shared" si="794"/>
        <v>150</v>
      </c>
      <c r="T471" s="64">
        <f t="shared" si="794"/>
        <v>0</v>
      </c>
      <c r="U471" s="64">
        <f t="shared" si="794"/>
        <v>150</v>
      </c>
    </row>
    <row r="472" spans="1:21" ht="15.75" hidden="1" outlineLevel="3" x14ac:dyDescent="0.2">
      <c r="A472" s="210" t="s">
        <v>354</v>
      </c>
      <c r="B472" s="210" t="s">
        <v>400</v>
      </c>
      <c r="C472" s="210" t="s">
        <v>164</v>
      </c>
      <c r="D472" s="210"/>
      <c r="E472" s="61" t="s">
        <v>697</v>
      </c>
      <c r="F472" s="64">
        <f t="shared" si="794"/>
        <v>150</v>
      </c>
      <c r="G472" s="64">
        <f t="shared" si="794"/>
        <v>0</v>
      </c>
      <c r="H472" s="64">
        <f t="shared" si="794"/>
        <v>150</v>
      </c>
      <c r="I472" s="64">
        <f t="shared" si="794"/>
        <v>0</v>
      </c>
      <c r="J472" s="64">
        <f t="shared" si="794"/>
        <v>0</v>
      </c>
      <c r="K472" s="64">
        <f t="shared" si="794"/>
        <v>150</v>
      </c>
      <c r="L472" s="64">
        <f t="shared" si="795"/>
        <v>150</v>
      </c>
      <c r="M472" s="64">
        <f t="shared" si="794"/>
        <v>0</v>
      </c>
      <c r="N472" s="64">
        <f t="shared" si="794"/>
        <v>150</v>
      </c>
      <c r="O472" s="64">
        <f t="shared" si="794"/>
        <v>0</v>
      </c>
      <c r="P472" s="64">
        <f t="shared" si="794"/>
        <v>150</v>
      </c>
      <c r="Q472" s="64">
        <f t="shared" si="795"/>
        <v>150</v>
      </c>
      <c r="R472" s="64">
        <f t="shared" si="794"/>
        <v>0</v>
      </c>
      <c r="S472" s="64">
        <f t="shared" si="794"/>
        <v>150</v>
      </c>
      <c r="T472" s="64">
        <f t="shared" si="794"/>
        <v>0</v>
      </c>
      <c r="U472" s="64">
        <f t="shared" si="794"/>
        <v>150</v>
      </c>
    </row>
    <row r="473" spans="1:21" ht="15.75" hidden="1" outlineLevel="4" x14ac:dyDescent="0.2">
      <c r="A473" s="210" t="s">
        <v>354</v>
      </c>
      <c r="B473" s="210" t="s">
        <v>400</v>
      </c>
      <c r="C473" s="210" t="s">
        <v>165</v>
      </c>
      <c r="D473" s="210"/>
      <c r="E473" s="61" t="s">
        <v>317</v>
      </c>
      <c r="F473" s="64">
        <f t="shared" si="794"/>
        <v>150</v>
      </c>
      <c r="G473" s="64">
        <f t="shared" si="794"/>
        <v>0</v>
      </c>
      <c r="H473" s="64">
        <f t="shared" si="794"/>
        <v>150</v>
      </c>
      <c r="I473" s="64">
        <f t="shared" si="794"/>
        <v>0</v>
      </c>
      <c r="J473" s="64">
        <f t="shared" si="794"/>
        <v>0</v>
      </c>
      <c r="K473" s="64">
        <f t="shared" si="794"/>
        <v>150</v>
      </c>
      <c r="L473" s="64">
        <f t="shared" si="795"/>
        <v>150</v>
      </c>
      <c r="M473" s="64">
        <f t="shared" si="794"/>
        <v>0</v>
      </c>
      <c r="N473" s="64">
        <f t="shared" si="794"/>
        <v>150</v>
      </c>
      <c r="O473" s="64">
        <f t="shared" si="794"/>
        <v>0</v>
      </c>
      <c r="P473" s="64">
        <f t="shared" si="794"/>
        <v>150</v>
      </c>
      <c r="Q473" s="64">
        <f t="shared" si="795"/>
        <v>150</v>
      </c>
      <c r="R473" s="64">
        <f t="shared" si="794"/>
        <v>0</v>
      </c>
      <c r="S473" s="64">
        <f t="shared" si="794"/>
        <v>150</v>
      </c>
      <c r="T473" s="64">
        <f t="shared" si="794"/>
        <v>0</v>
      </c>
      <c r="U473" s="64">
        <f t="shared" si="794"/>
        <v>150</v>
      </c>
    </row>
    <row r="474" spans="1:21" ht="15.75" hidden="1" outlineLevel="5" x14ac:dyDescent="0.2">
      <c r="A474" s="210" t="s">
        <v>354</v>
      </c>
      <c r="B474" s="210" t="s">
        <v>400</v>
      </c>
      <c r="C474" s="210" t="s">
        <v>166</v>
      </c>
      <c r="D474" s="210"/>
      <c r="E474" s="61" t="s">
        <v>9</v>
      </c>
      <c r="F474" s="64">
        <f t="shared" si="794"/>
        <v>150</v>
      </c>
      <c r="G474" s="64">
        <f t="shared" si="794"/>
        <v>0</v>
      </c>
      <c r="H474" s="64">
        <f t="shared" si="794"/>
        <v>150</v>
      </c>
      <c r="I474" s="64">
        <f t="shared" si="794"/>
        <v>0</v>
      </c>
      <c r="J474" s="64">
        <f t="shared" si="794"/>
        <v>0</v>
      </c>
      <c r="K474" s="64">
        <f t="shared" si="794"/>
        <v>150</v>
      </c>
      <c r="L474" s="64">
        <f t="shared" si="795"/>
        <v>150</v>
      </c>
      <c r="M474" s="64">
        <f t="shared" si="794"/>
        <v>0</v>
      </c>
      <c r="N474" s="64">
        <f t="shared" si="794"/>
        <v>150</v>
      </c>
      <c r="O474" s="64">
        <f t="shared" si="794"/>
        <v>0</v>
      </c>
      <c r="P474" s="64">
        <f t="shared" si="794"/>
        <v>150</v>
      </c>
      <c r="Q474" s="64">
        <f t="shared" si="795"/>
        <v>150</v>
      </c>
      <c r="R474" s="64">
        <f t="shared" si="794"/>
        <v>0</v>
      </c>
      <c r="S474" s="64">
        <f t="shared" si="794"/>
        <v>150</v>
      </c>
      <c r="T474" s="64">
        <f t="shared" si="794"/>
        <v>0</v>
      </c>
      <c r="U474" s="64">
        <f t="shared" si="794"/>
        <v>150</v>
      </c>
    </row>
    <row r="475" spans="1:21" ht="15.75" hidden="1" outlineLevel="7" x14ac:dyDescent="0.2">
      <c r="A475" s="59" t="s">
        <v>354</v>
      </c>
      <c r="B475" s="59" t="s">
        <v>400</v>
      </c>
      <c r="C475" s="59" t="s">
        <v>166</v>
      </c>
      <c r="D475" s="59" t="s">
        <v>6</v>
      </c>
      <c r="E475" s="82" t="s">
        <v>7</v>
      </c>
      <c r="F475" s="3">
        <v>150</v>
      </c>
      <c r="G475" s="3"/>
      <c r="H475" s="3">
        <f>SUM(F475:G475)</f>
        <v>150</v>
      </c>
      <c r="I475" s="3"/>
      <c r="J475" s="3"/>
      <c r="K475" s="3">
        <f>SUM(H475:J475)</f>
        <v>150</v>
      </c>
      <c r="L475" s="69">
        <v>150</v>
      </c>
      <c r="M475" s="3"/>
      <c r="N475" s="3">
        <f>SUM(L475:M475)</f>
        <v>150</v>
      </c>
      <c r="O475" s="3"/>
      <c r="P475" s="3">
        <f>SUM(N475:O475)</f>
        <v>150</v>
      </c>
      <c r="Q475" s="69">
        <v>150</v>
      </c>
      <c r="R475" s="3"/>
      <c r="S475" s="3">
        <f>SUM(Q475:R475)</f>
        <v>150</v>
      </c>
      <c r="T475" s="3"/>
      <c r="U475" s="3">
        <f>SUM(S475:T475)</f>
        <v>150</v>
      </c>
    </row>
    <row r="476" spans="1:21" ht="15.75" outlineLevel="7" x14ac:dyDescent="0.2">
      <c r="A476" s="210" t="s">
        <v>354</v>
      </c>
      <c r="B476" s="210" t="s">
        <v>402</v>
      </c>
      <c r="C476" s="59"/>
      <c r="D476" s="59"/>
      <c r="E476" s="60" t="s">
        <v>403</v>
      </c>
      <c r="F476" s="64">
        <f>F477+F503+F489+F483</f>
        <v>72170</v>
      </c>
      <c r="G476" s="64">
        <f t="shared" ref="G476:I476" si="796">G477+G503+G489+G483</f>
        <v>0</v>
      </c>
      <c r="H476" s="64">
        <f t="shared" si="796"/>
        <v>72170</v>
      </c>
      <c r="I476" s="64">
        <f t="shared" si="796"/>
        <v>900</v>
      </c>
      <c r="J476" s="64">
        <f t="shared" ref="J476:K476" si="797">J477+J503+J489+J483</f>
        <v>9000</v>
      </c>
      <c r="K476" s="64">
        <f t="shared" si="797"/>
        <v>82070</v>
      </c>
      <c r="L476" s="64">
        <f t="shared" ref="L476:Q476" si="798">L477+L503+L489+L483</f>
        <v>90300</v>
      </c>
      <c r="M476" s="64">
        <f t="shared" ref="M476:O476" si="799">M477+M503+M489+M483</f>
        <v>0</v>
      </c>
      <c r="N476" s="64">
        <f t="shared" ref="N476:P476" si="800">N477+N503+N489+N483</f>
        <v>90300</v>
      </c>
      <c r="O476" s="64">
        <f t="shared" si="799"/>
        <v>0</v>
      </c>
      <c r="P476" s="64">
        <f t="shared" si="800"/>
        <v>90300</v>
      </c>
      <c r="Q476" s="64">
        <f t="shared" si="798"/>
        <v>105165</v>
      </c>
      <c r="R476" s="64">
        <f t="shared" ref="R476:T476" si="801">R477+R503+R489+R483</f>
        <v>0</v>
      </c>
      <c r="S476" s="64">
        <f t="shared" ref="S476:U476" si="802">S477+S503+S489+S483</f>
        <v>105165</v>
      </c>
      <c r="T476" s="64">
        <f t="shared" si="801"/>
        <v>0</v>
      </c>
      <c r="U476" s="64">
        <f t="shared" si="802"/>
        <v>105165</v>
      </c>
    </row>
    <row r="477" spans="1:21" ht="15.75" hidden="1" outlineLevel="1" x14ac:dyDescent="0.2">
      <c r="A477" s="210" t="s">
        <v>354</v>
      </c>
      <c r="B477" s="210" t="s">
        <v>404</v>
      </c>
      <c r="C477" s="210"/>
      <c r="D477" s="210"/>
      <c r="E477" s="61" t="s">
        <v>405</v>
      </c>
      <c r="F477" s="64">
        <f t="shared" ref="F477:U481" si="803">F478</f>
        <v>16000</v>
      </c>
      <c r="G477" s="64">
        <f t="shared" si="803"/>
        <v>0</v>
      </c>
      <c r="H477" s="64">
        <f t="shared" si="803"/>
        <v>16000</v>
      </c>
      <c r="I477" s="64">
        <f t="shared" si="803"/>
        <v>0</v>
      </c>
      <c r="J477" s="64">
        <f t="shared" si="803"/>
        <v>0</v>
      </c>
      <c r="K477" s="64">
        <f t="shared" si="803"/>
        <v>16000</v>
      </c>
      <c r="L477" s="64">
        <f t="shared" ref="L477:Q481" si="804">L478</f>
        <v>16000</v>
      </c>
      <c r="M477" s="64">
        <f t="shared" si="803"/>
        <v>0</v>
      </c>
      <c r="N477" s="64">
        <f t="shared" si="803"/>
        <v>16000</v>
      </c>
      <c r="O477" s="64">
        <f t="shared" si="803"/>
        <v>0</v>
      </c>
      <c r="P477" s="64">
        <f t="shared" si="803"/>
        <v>16000</v>
      </c>
      <c r="Q477" s="64">
        <f t="shared" si="804"/>
        <v>16000</v>
      </c>
      <c r="R477" s="64">
        <f t="shared" si="803"/>
        <v>0</v>
      </c>
      <c r="S477" s="64">
        <f t="shared" si="803"/>
        <v>16000</v>
      </c>
      <c r="T477" s="64">
        <f t="shared" si="803"/>
        <v>0</v>
      </c>
      <c r="U477" s="64">
        <f t="shared" si="803"/>
        <v>16000</v>
      </c>
    </row>
    <row r="478" spans="1:21" ht="31.5" hidden="1" outlineLevel="2" x14ac:dyDescent="0.2">
      <c r="A478" s="210" t="s">
        <v>354</v>
      </c>
      <c r="B478" s="210" t="s">
        <v>404</v>
      </c>
      <c r="C478" s="210" t="s">
        <v>23</v>
      </c>
      <c r="D478" s="210"/>
      <c r="E478" s="61" t="s">
        <v>672</v>
      </c>
      <c r="F478" s="64">
        <f t="shared" si="803"/>
        <v>16000</v>
      </c>
      <c r="G478" s="64">
        <f t="shared" si="803"/>
        <v>0</v>
      </c>
      <c r="H478" s="64">
        <f t="shared" si="803"/>
        <v>16000</v>
      </c>
      <c r="I478" s="64">
        <f t="shared" si="803"/>
        <v>0</v>
      </c>
      <c r="J478" s="64">
        <f t="shared" si="803"/>
        <v>0</v>
      </c>
      <c r="K478" s="64">
        <f t="shared" si="803"/>
        <v>16000</v>
      </c>
      <c r="L478" s="64">
        <f t="shared" si="804"/>
        <v>16000</v>
      </c>
      <c r="M478" s="64">
        <f t="shared" si="803"/>
        <v>0</v>
      </c>
      <c r="N478" s="64">
        <f t="shared" si="803"/>
        <v>16000</v>
      </c>
      <c r="O478" s="64">
        <f t="shared" si="803"/>
        <v>0</v>
      </c>
      <c r="P478" s="64">
        <f t="shared" si="803"/>
        <v>16000</v>
      </c>
      <c r="Q478" s="64">
        <f t="shared" si="804"/>
        <v>16000</v>
      </c>
      <c r="R478" s="64">
        <f t="shared" si="803"/>
        <v>0</v>
      </c>
      <c r="S478" s="64">
        <f t="shared" si="803"/>
        <v>16000</v>
      </c>
      <c r="T478" s="64">
        <f t="shared" si="803"/>
        <v>0</v>
      </c>
      <c r="U478" s="64">
        <f t="shared" si="803"/>
        <v>16000</v>
      </c>
    </row>
    <row r="479" spans="1:21" ht="31.5" hidden="1" outlineLevel="3" x14ac:dyDescent="0.2">
      <c r="A479" s="210" t="s">
        <v>354</v>
      </c>
      <c r="B479" s="210" t="s">
        <v>404</v>
      </c>
      <c r="C479" s="210" t="s">
        <v>24</v>
      </c>
      <c r="D479" s="210"/>
      <c r="E479" s="61" t="s">
        <v>673</v>
      </c>
      <c r="F479" s="64">
        <f t="shared" si="803"/>
        <v>16000</v>
      </c>
      <c r="G479" s="64">
        <f t="shared" si="803"/>
        <v>0</v>
      </c>
      <c r="H479" s="64">
        <f t="shared" si="803"/>
        <v>16000</v>
      </c>
      <c r="I479" s="64">
        <f t="shared" si="803"/>
        <v>0</v>
      </c>
      <c r="J479" s="64">
        <f t="shared" si="803"/>
        <v>0</v>
      </c>
      <c r="K479" s="64">
        <f t="shared" si="803"/>
        <v>16000</v>
      </c>
      <c r="L479" s="64">
        <f t="shared" si="804"/>
        <v>16000</v>
      </c>
      <c r="M479" s="64">
        <f t="shared" si="803"/>
        <v>0</v>
      </c>
      <c r="N479" s="64">
        <f t="shared" si="803"/>
        <v>16000</v>
      </c>
      <c r="O479" s="64">
        <f t="shared" si="803"/>
        <v>0</v>
      </c>
      <c r="P479" s="64">
        <f t="shared" si="803"/>
        <v>16000</v>
      </c>
      <c r="Q479" s="64">
        <f t="shared" si="804"/>
        <v>16000</v>
      </c>
      <c r="R479" s="64">
        <f t="shared" si="803"/>
        <v>0</v>
      </c>
      <c r="S479" s="64">
        <f t="shared" si="803"/>
        <v>16000</v>
      </c>
      <c r="T479" s="64">
        <f t="shared" si="803"/>
        <v>0</v>
      </c>
      <c r="U479" s="64">
        <f t="shared" si="803"/>
        <v>16000</v>
      </c>
    </row>
    <row r="480" spans="1:21" ht="31.5" hidden="1" outlineLevel="4" x14ac:dyDescent="0.2">
      <c r="A480" s="210" t="s">
        <v>354</v>
      </c>
      <c r="B480" s="210" t="s">
        <v>404</v>
      </c>
      <c r="C480" s="210" t="s">
        <v>25</v>
      </c>
      <c r="D480" s="210"/>
      <c r="E480" s="61" t="s">
        <v>26</v>
      </c>
      <c r="F480" s="64">
        <f t="shared" si="803"/>
        <v>16000</v>
      </c>
      <c r="G480" s="64">
        <f t="shared" si="803"/>
        <v>0</v>
      </c>
      <c r="H480" s="64">
        <f t="shared" si="803"/>
        <v>16000</v>
      </c>
      <c r="I480" s="64">
        <f t="shared" si="803"/>
        <v>0</v>
      </c>
      <c r="J480" s="64">
        <f t="shared" si="803"/>
        <v>0</v>
      </c>
      <c r="K480" s="64">
        <f t="shared" si="803"/>
        <v>16000</v>
      </c>
      <c r="L480" s="64">
        <f t="shared" si="804"/>
        <v>16000</v>
      </c>
      <c r="M480" s="64">
        <f t="shared" si="803"/>
        <v>0</v>
      </c>
      <c r="N480" s="64">
        <f t="shared" si="803"/>
        <v>16000</v>
      </c>
      <c r="O480" s="64">
        <f t="shared" si="803"/>
        <v>0</v>
      </c>
      <c r="P480" s="64">
        <f t="shared" si="803"/>
        <v>16000</v>
      </c>
      <c r="Q480" s="64">
        <f t="shared" si="804"/>
        <v>16000</v>
      </c>
      <c r="R480" s="64">
        <f t="shared" si="803"/>
        <v>0</v>
      </c>
      <c r="S480" s="64">
        <f t="shared" si="803"/>
        <v>16000</v>
      </c>
      <c r="T480" s="64">
        <f t="shared" si="803"/>
        <v>0</v>
      </c>
      <c r="U480" s="64">
        <f t="shared" si="803"/>
        <v>16000</v>
      </c>
    </row>
    <row r="481" spans="1:21" ht="31.5" hidden="1" outlineLevel="5" x14ac:dyDescent="0.2">
      <c r="A481" s="210" t="s">
        <v>354</v>
      </c>
      <c r="B481" s="210" t="s">
        <v>404</v>
      </c>
      <c r="C481" s="210" t="s">
        <v>167</v>
      </c>
      <c r="D481" s="210"/>
      <c r="E481" s="61" t="s">
        <v>335</v>
      </c>
      <c r="F481" s="64">
        <f t="shared" si="803"/>
        <v>16000</v>
      </c>
      <c r="G481" s="64">
        <f t="shared" si="803"/>
        <v>0</v>
      </c>
      <c r="H481" s="64">
        <f t="shared" si="803"/>
        <v>16000</v>
      </c>
      <c r="I481" s="64">
        <f t="shared" si="803"/>
        <v>0</v>
      </c>
      <c r="J481" s="64">
        <f t="shared" si="803"/>
        <v>0</v>
      </c>
      <c r="K481" s="64">
        <f t="shared" si="803"/>
        <v>16000</v>
      </c>
      <c r="L481" s="64">
        <f t="shared" si="804"/>
        <v>16000</v>
      </c>
      <c r="M481" s="64">
        <f t="shared" si="803"/>
        <v>0</v>
      </c>
      <c r="N481" s="64">
        <f t="shared" si="803"/>
        <v>16000</v>
      </c>
      <c r="O481" s="64">
        <f t="shared" si="803"/>
        <v>0</v>
      </c>
      <c r="P481" s="64">
        <f t="shared" si="803"/>
        <v>16000</v>
      </c>
      <c r="Q481" s="64">
        <f t="shared" si="804"/>
        <v>16000</v>
      </c>
      <c r="R481" s="64">
        <f t="shared" si="803"/>
        <v>0</v>
      </c>
      <c r="S481" s="64">
        <f t="shared" si="803"/>
        <v>16000</v>
      </c>
      <c r="T481" s="64">
        <f t="shared" si="803"/>
        <v>0</v>
      </c>
      <c r="U481" s="64">
        <f t="shared" si="803"/>
        <v>16000</v>
      </c>
    </row>
    <row r="482" spans="1:21" ht="15.75" hidden="1" outlineLevel="7" x14ac:dyDescent="0.2">
      <c r="A482" s="59" t="s">
        <v>354</v>
      </c>
      <c r="B482" s="59" t="s">
        <v>404</v>
      </c>
      <c r="C482" s="59" t="s">
        <v>167</v>
      </c>
      <c r="D482" s="59" t="s">
        <v>18</v>
      </c>
      <c r="E482" s="82" t="s">
        <v>19</v>
      </c>
      <c r="F482" s="3">
        <v>16000</v>
      </c>
      <c r="G482" s="3"/>
      <c r="H482" s="3">
        <f>SUM(F482:G482)</f>
        <v>16000</v>
      </c>
      <c r="I482" s="3"/>
      <c r="J482" s="3"/>
      <c r="K482" s="3">
        <f>SUM(H482:J482)</f>
        <v>16000</v>
      </c>
      <c r="L482" s="69">
        <v>16000</v>
      </c>
      <c r="M482" s="3"/>
      <c r="N482" s="3">
        <f>SUM(L482:M482)</f>
        <v>16000</v>
      </c>
      <c r="O482" s="3"/>
      <c r="P482" s="3">
        <f>SUM(N482:O482)</f>
        <v>16000</v>
      </c>
      <c r="Q482" s="69">
        <v>16000</v>
      </c>
      <c r="R482" s="3"/>
      <c r="S482" s="3">
        <f>SUM(Q482:R482)</f>
        <v>16000</v>
      </c>
      <c r="T482" s="3"/>
      <c r="U482" s="3">
        <f>SUM(S482:T482)</f>
        <v>16000</v>
      </c>
    </row>
    <row r="483" spans="1:21" ht="15.75" hidden="1" outlineLevel="7" x14ac:dyDescent="0.2">
      <c r="A483" s="210" t="s">
        <v>354</v>
      </c>
      <c r="B483" s="210" t="s">
        <v>406</v>
      </c>
      <c r="C483" s="210"/>
      <c r="D483" s="210"/>
      <c r="E483" s="61" t="s">
        <v>407</v>
      </c>
      <c r="F483" s="64">
        <f>F484</f>
        <v>16684.3</v>
      </c>
      <c r="G483" s="64">
        <f t="shared" ref="G483:K483" si="805">G484</f>
        <v>0</v>
      </c>
      <c r="H483" s="64">
        <f t="shared" si="805"/>
        <v>16684.3</v>
      </c>
      <c r="I483" s="64">
        <f t="shared" si="805"/>
        <v>0</v>
      </c>
      <c r="J483" s="64">
        <f t="shared" si="805"/>
        <v>0</v>
      </c>
      <c r="K483" s="64">
        <f t="shared" si="805"/>
        <v>16684.3</v>
      </c>
      <c r="L483" s="64">
        <f t="shared" ref="F483:T487" si="806">L484</f>
        <v>16684.3</v>
      </c>
      <c r="M483" s="64">
        <f t="shared" ref="M483:O483" si="807">M484</f>
        <v>0</v>
      </c>
      <c r="N483" s="64">
        <f t="shared" ref="N483:P483" si="808">N484</f>
        <v>16684.3</v>
      </c>
      <c r="O483" s="64">
        <f t="shared" si="807"/>
        <v>0</v>
      </c>
      <c r="P483" s="64">
        <f t="shared" si="808"/>
        <v>16684.3</v>
      </c>
      <c r="Q483" s="64"/>
      <c r="R483" s="64">
        <f t="shared" ref="R483:T483" si="809">R484</f>
        <v>0</v>
      </c>
      <c r="S483" s="64"/>
      <c r="T483" s="64">
        <f t="shared" si="809"/>
        <v>0</v>
      </c>
      <c r="U483" s="64"/>
    </row>
    <row r="484" spans="1:21" ht="30.75" hidden="1" customHeight="1" outlineLevel="7" x14ac:dyDescent="0.2">
      <c r="A484" s="62" t="s">
        <v>354</v>
      </c>
      <c r="B484" s="62" t="s">
        <v>406</v>
      </c>
      <c r="C484" s="210" t="s">
        <v>93</v>
      </c>
      <c r="D484" s="210"/>
      <c r="E484" s="61" t="s">
        <v>656</v>
      </c>
      <c r="F484" s="64">
        <f t="shared" si="806"/>
        <v>16684.3</v>
      </c>
      <c r="G484" s="64">
        <f t="shared" si="806"/>
        <v>0</v>
      </c>
      <c r="H484" s="64">
        <f t="shared" si="806"/>
        <v>16684.3</v>
      </c>
      <c r="I484" s="64">
        <f t="shared" si="806"/>
        <v>0</v>
      </c>
      <c r="J484" s="64">
        <f t="shared" si="806"/>
        <v>0</v>
      </c>
      <c r="K484" s="64">
        <f t="shared" si="806"/>
        <v>16684.3</v>
      </c>
      <c r="L484" s="64">
        <f t="shared" si="806"/>
        <v>16684.3</v>
      </c>
      <c r="M484" s="64">
        <f t="shared" si="806"/>
        <v>0</v>
      </c>
      <c r="N484" s="64">
        <f t="shared" si="806"/>
        <v>16684.3</v>
      </c>
      <c r="O484" s="64">
        <f t="shared" si="806"/>
        <v>0</v>
      </c>
      <c r="P484" s="64">
        <f t="shared" si="806"/>
        <v>16684.3</v>
      </c>
      <c r="Q484" s="64"/>
      <c r="R484" s="64">
        <f t="shared" si="806"/>
        <v>0</v>
      </c>
      <c r="S484" s="64"/>
      <c r="T484" s="64">
        <f t="shared" si="806"/>
        <v>0</v>
      </c>
      <c r="U484" s="64"/>
    </row>
    <row r="485" spans="1:21" ht="31.5" hidden="1" outlineLevel="7" x14ac:dyDescent="0.2">
      <c r="A485" s="62" t="s">
        <v>354</v>
      </c>
      <c r="B485" s="62" t="s">
        <v>406</v>
      </c>
      <c r="C485" s="62" t="s">
        <v>104</v>
      </c>
      <c r="D485" s="62"/>
      <c r="E485" s="2" t="s">
        <v>667</v>
      </c>
      <c r="F485" s="64">
        <f t="shared" si="806"/>
        <v>16684.3</v>
      </c>
      <c r="G485" s="64">
        <f t="shared" si="806"/>
        <v>0</v>
      </c>
      <c r="H485" s="64">
        <f t="shared" si="806"/>
        <v>16684.3</v>
      </c>
      <c r="I485" s="64">
        <f t="shared" si="806"/>
        <v>0</v>
      </c>
      <c r="J485" s="64">
        <f t="shared" si="806"/>
        <v>0</v>
      </c>
      <c r="K485" s="64">
        <f t="shared" si="806"/>
        <v>16684.3</v>
      </c>
      <c r="L485" s="64">
        <f t="shared" si="806"/>
        <v>16684.3</v>
      </c>
      <c r="M485" s="64">
        <f t="shared" si="806"/>
        <v>0</v>
      </c>
      <c r="N485" s="64">
        <f t="shared" si="806"/>
        <v>16684.3</v>
      </c>
      <c r="O485" s="64">
        <f t="shared" si="806"/>
        <v>0</v>
      </c>
      <c r="P485" s="64">
        <f t="shared" si="806"/>
        <v>16684.3</v>
      </c>
      <c r="Q485" s="64"/>
      <c r="R485" s="64">
        <f t="shared" si="806"/>
        <v>0</v>
      </c>
      <c r="S485" s="64"/>
      <c r="T485" s="64">
        <f t="shared" si="806"/>
        <v>0</v>
      </c>
      <c r="U485" s="64"/>
    </row>
    <row r="486" spans="1:21" ht="31.5" hidden="1" outlineLevel="7" x14ac:dyDescent="0.2">
      <c r="A486" s="62" t="s">
        <v>354</v>
      </c>
      <c r="B486" s="62" t="s">
        <v>406</v>
      </c>
      <c r="C486" s="62" t="s">
        <v>105</v>
      </c>
      <c r="D486" s="62"/>
      <c r="E486" s="2" t="s">
        <v>55</v>
      </c>
      <c r="F486" s="64">
        <f t="shared" si="806"/>
        <v>16684.3</v>
      </c>
      <c r="G486" s="64">
        <f t="shared" si="806"/>
        <v>0</v>
      </c>
      <c r="H486" s="64">
        <f t="shared" si="806"/>
        <v>16684.3</v>
      </c>
      <c r="I486" s="64">
        <f t="shared" si="806"/>
        <v>0</v>
      </c>
      <c r="J486" s="64">
        <f t="shared" si="806"/>
        <v>0</v>
      </c>
      <c r="K486" s="64">
        <f t="shared" si="806"/>
        <v>16684.3</v>
      </c>
      <c r="L486" s="64">
        <f t="shared" si="806"/>
        <v>16684.3</v>
      </c>
      <c r="M486" s="64">
        <f t="shared" si="806"/>
        <v>0</v>
      </c>
      <c r="N486" s="64">
        <f t="shared" si="806"/>
        <v>16684.3</v>
      </c>
      <c r="O486" s="64">
        <f t="shared" si="806"/>
        <v>0</v>
      </c>
      <c r="P486" s="64">
        <f t="shared" si="806"/>
        <v>16684.3</v>
      </c>
      <c r="Q486" s="64"/>
      <c r="R486" s="64">
        <f t="shared" si="806"/>
        <v>0</v>
      </c>
      <c r="S486" s="64"/>
      <c r="T486" s="64">
        <f t="shared" si="806"/>
        <v>0</v>
      </c>
      <c r="U486" s="64"/>
    </row>
    <row r="487" spans="1:21" ht="63" hidden="1" outlineLevel="7" x14ac:dyDescent="0.2">
      <c r="A487" s="62" t="s">
        <v>354</v>
      </c>
      <c r="B487" s="62" t="s">
        <v>406</v>
      </c>
      <c r="C487" s="62" t="s">
        <v>526</v>
      </c>
      <c r="D487" s="62"/>
      <c r="E487" s="87" t="s">
        <v>527</v>
      </c>
      <c r="F487" s="64">
        <f t="shared" si="806"/>
        <v>16684.3</v>
      </c>
      <c r="G487" s="64">
        <f t="shared" si="806"/>
        <v>0</v>
      </c>
      <c r="H487" s="64">
        <f t="shared" si="806"/>
        <v>16684.3</v>
      </c>
      <c r="I487" s="64">
        <f t="shared" si="806"/>
        <v>0</v>
      </c>
      <c r="J487" s="64">
        <f t="shared" si="806"/>
        <v>0</v>
      </c>
      <c r="K487" s="64">
        <f t="shared" si="806"/>
        <v>16684.3</v>
      </c>
      <c r="L487" s="64">
        <f t="shared" si="806"/>
        <v>16684.3</v>
      </c>
      <c r="M487" s="64">
        <f t="shared" si="806"/>
        <v>0</v>
      </c>
      <c r="N487" s="64">
        <f t="shared" si="806"/>
        <v>16684.3</v>
      </c>
      <c r="O487" s="64">
        <f t="shared" si="806"/>
        <v>0</v>
      </c>
      <c r="P487" s="64">
        <f t="shared" si="806"/>
        <v>16684.3</v>
      </c>
      <c r="Q487" s="64"/>
      <c r="R487" s="64">
        <f t="shared" si="806"/>
        <v>0</v>
      </c>
      <c r="S487" s="64"/>
      <c r="T487" s="64">
        <f t="shared" si="806"/>
        <v>0</v>
      </c>
      <c r="U487" s="64"/>
    </row>
    <row r="488" spans="1:21" ht="15.75" hidden="1" outlineLevel="7" x14ac:dyDescent="0.2">
      <c r="A488" s="63" t="s">
        <v>354</v>
      </c>
      <c r="B488" s="63" t="s">
        <v>406</v>
      </c>
      <c r="C488" s="63" t="s">
        <v>526</v>
      </c>
      <c r="D488" s="63" t="s">
        <v>14</v>
      </c>
      <c r="E488" s="80" t="s">
        <v>15</v>
      </c>
      <c r="F488" s="3">
        <v>16684.3</v>
      </c>
      <c r="G488" s="3"/>
      <c r="H488" s="3">
        <f>SUM(F488:G488)</f>
        <v>16684.3</v>
      </c>
      <c r="I488" s="3"/>
      <c r="J488" s="3"/>
      <c r="K488" s="3">
        <f>SUM(H488:J488)</f>
        <v>16684.3</v>
      </c>
      <c r="L488" s="3">
        <v>16684.3</v>
      </c>
      <c r="M488" s="3"/>
      <c r="N488" s="3">
        <f>SUM(L488:M488)</f>
        <v>16684.3</v>
      </c>
      <c r="O488" s="3"/>
      <c r="P488" s="3">
        <f>SUM(N488:O488)</f>
        <v>16684.3</v>
      </c>
      <c r="Q488" s="3"/>
      <c r="R488" s="3"/>
      <c r="S488" s="3"/>
      <c r="T488" s="3"/>
      <c r="U488" s="3"/>
    </row>
    <row r="489" spans="1:21" ht="15.75" hidden="1" outlineLevel="1" x14ac:dyDescent="0.2">
      <c r="A489" s="210" t="s">
        <v>354</v>
      </c>
      <c r="B489" s="210" t="s">
        <v>408</v>
      </c>
      <c r="C489" s="210"/>
      <c r="D489" s="210"/>
      <c r="E489" s="61" t="s">
        <v>409</v>
      </c>
      <c r="F489" s="64">
        <f t="shared" ref="F489:U497" si="810">F490</f>
        <v>18944.900000000001</v>
      </c>
      <c r="G489" s="64">
        <f t="shared" si="810"/>
        <v>0</v>
      </c>
      <c r="H489" s="64">
        <f t="shared" si="810"/>
        <v>18944.900000000001</v>
      </c>
      <c r="I489" s="64">
        <f t="shared" si="810"/>
        <v>0</v>
      </c>
      <c r="J489" s="64">
        <f t="shared" si="810"/>
        <v>0</v>
      </c>
      <c r="K489" s="64">
        <f t="shared" si="810"/>
        <v>18944.900000000001</v>
      </c>
      <c r="L489" s="64">
        <f t="shared" ref="L489:Q497" si="811">L490</f>
        <v>37395.899999999994</v>
      </c>
      <c r="M489" s="64">
        <f t="shared" si="810"/>
        <v>0</v>
      </c>
      <c r="N489" s="64">
        <f t="shared" si="810"/>
        <v>37395.899999999994</v>
      </c>
      <c r="O489" s="64">
        <f t="shared" si="810"/>
        <v>0</v>
      </c>
      <c r="P489" s="64">
        <f t="shared" si="810"/>
        <v>37395.899999999994</v>
      </c>
      <c r="Q489" s="64">
        <f t="shared" si="811"/>
        <v>75945.2</v>
      </c>
      <c r="R489" s="64">
        <f t="shared" si="810"/>
        <v>0</v>
      </c>
      <c r="S489" s="64">
        <f t="shared" si="810"/>
        <v>75945.2</v>
      </c>
      <c r="T489" s="64">
        <f t="shared" si="810"/>
        <v>0</v>
      </c>
      <c r="U489" s="64">
        <f t="shared" si="810"/>
        <v>75945.2</v>
      </c>
    </row>
    <row r="490" spans="1:21" ht="31.5" hidden="1" outlineLevel="2" x14ac:dyDescent="0.2">
      <c r="A490" s="210" t="s">
        <v>354</v>
      </c>
      <c r="B490" s="210" t="s">
        <v>408</v>
      </c>
      <c r="C490" s="210" t="s">
        <v>21</v>
      </c>
      <c r="D490" s="210"/>
      <c r="E490" s="61" t="s">
        <v>687</v>
      </c>
      <c r="F490" s="64">
        <f>F491+F500</f>
        <v>18944.900000000001</v>
      </c>
      <c r="G490" s="64">
        <f t="shared" ref="G490:I490" si="812">G491+G500</f>
        <v>0</v>
      </c>
      <c r="H490" s="64">
        <f t="shared" si="812"/>
        <v>18944.900000000001</v>
      </c>
      <c r="I490" s="64">
        <f t="shared" si="812"/>
        <v>0</v>
      </c>
      <c r="J490" s="64">
        <f t="shared" ref="J490:K490" si="813">J491+J500</f>
        <v>0</v>
      </c>
      <c r="K490" s="64">
        <f t="shared" si="813"/>
        <v>18944.900000000001</v>
      </c>
      <c r="L490" s="64">
        <f t="shared" ref="L490:Q490" si="814">L491+L500</f>
        <v>37395.899999999994</v>
      </c>
      <c r="M490" s="64">
        <f t="shared" ref="M490:O490" si="815">M491+M500</f>
        <v>0</v>
      </c>
      <c r="N490" s="64">
        <f t="shared" ref="N490:P490" si="816">N491+N500</f>
        <v>37395.899999999994</v>
      </c>
      <c r="O490" s="64">
        <f t="shared" si="815"/>
        <v>0</v>
      </c>
      <c r="P490" s="64">
        <f t="shared" si="816"/>
        <v>37395.899999999994</v>
      </c>
      <c r="Q490" s="64">
        <f t="shared" si="814"/>
        <v>75945.2</v>
      </c>
      <c r="R490" s="64">
        <f t="shared" ref="R490:T490" si="817">R491+R500</f>
        <v>0</v>
      </c>
      <c r="S490" s="64">
        <f t="shared" ref="S490:U490" si="818">S491+S500</f>
        <v>75945.2</v>
      </c>
      <c r="T490" s="64">
        <f t="shared" si="817"/>
        <v>0</v>
      </c>
      <c r="U490" s="64">
        <f t="shared" si="818"/>
        <v>75945.2</v>
      </c>
    </row>
    <row r="491" spans="1:21" ht="15.75" hidden="1" outlineLevel="2" x14ac:dyDescent="0.2">
      <c r="A491" s="210" t="s">
        <v>354</v>
      </c>
      <c r="B491" s="210" t="s">
        <v>408</v>
      </c>
      <c r="C491" s="210" t="s">
        <v>276</v>
      </c>
      <c r="D491" s="210"/>
      <c r="E491" s="61" t="s">
        <v>698</v>
      </c>
      <c r="F491" s="64">
        <f t="shared" si="810"/>
        <v>18944.900000000001</v>
      </c>
      <c r="G491" s="64">
        <f t="shared" si="810"/>
        <v>0</v>
      </c>
      <c r="H491" s="64">
        <f t="shared" si="810"/>
        <v>18944.900000000001</v>
      </c>
      <c r="I491" s="64">
        <f t="shared" si="810"/>
        <v>0</v>
      </c>
      <c r="J491" s="64">
        <f t="shared" si="810"/>
        <v>0</v>
      </c>
      <c r="K491" s="64">
        <f t="shared" si="810"/>
        <v>18944.900000000001</v>
      </c>
      <c r="L491" s="64">
        <f t="shared" si="811"/>
        <v>18818.199999999997</v>
      </c>
      <c r="M491" s="64">
        <f t="shared" si="810"/>
        <v>0</v>
      </c>
      <c r="N491" s="64">
        <f t="shared" si="810"/>
        <v>18818.199999999997</v>
      </c>
      <c r="O491" s="64">
        <f t="shared" si="810"/>
        <v>0</v>
      </c>
      <c r="P491" s="64">
        <f t="shared" si="810"/>
        <v>18818.199999999997</v>
      </c>
      <c r="Q491" s="64">
        <f t="shared" si="811"/>
        <v>5350</v>
      </c>
      <c r="R491" s="64">
        <f t="shared" si="810"/>
        <v>0</v>
      </c>
      <c r="S491" s="64">
        <f t="shared" si="810"/>
        <v>5350</v>
      </c>
      <c r="T491" s="64">
        <f t="shared" si="810"/>
        <v>0</v>
      </c>
      <c r="U491" s="64">
        <f t="shared" si="810"/>
        <v>5350</v>
      </c>
    </row>
    <row r="492" spans="1:21" ht="15.75" hidden="1" outlineLevel="2" x14ac:dyDescent="0.2">
      <c r="A492" s="210" t="s">
        <v>354</v>
      </c>
      <c r="B492" s="210" t="s">
        <v>408</v>
      </c>
      <c r="C492" s="210" t="s">
        <v>277</v>
      </c>
      <c r="D492" s="210"/>
      <c r="E492" s="61" t="s">
        <v>278</v>
      </c>
      <c r="F492" s="64">
        <f>F493+F495+F497</f>
        <v>18944.900000000001</v>
      </c>
      <c r="G492" s="64">
        <f t="shared" ref="G492:I492" si="819">G493+G495+G497</f>
        <v>0</v>
      </c>
      <c r="H492" s="64">
        <f t="shared" si="819"/>
        <v>18944.900000000001</v>
      </c>
      <c r="I492" s="64">
        <f t="shared" si="819"/>
        <v>0</v>
      </c>
      <c r="J492" s="64">
        <f t="shared" ref="J492:K492" si="820">J493+J495+J497</f>
        <v>0</v>
      </c>
      <c r="K492" s="64">
        <f t="shared" si="820"/>
        <v>18944.900000000001</v>
      </c>
      <c r="L492" s="64">
        <f t="shared" ref="L492:Q492" si="821">L493+L495+L497</f>
        <v>18818.199999999997</v>
      </c>
      <c r="M492" s="64">
        <f t="shared" ref="M492:O492" si="822">M493+M495+M497</f>
        <v>0</v>
      </c>
      <c r="N492" s="64">
        <f t="shared" ref="N492:P492" si="823">N493+N495+N497</f>
        <v>18818.199999999997</v>
      </c>
      <c r="O492" s="64">
        <f t="shared" si="822"/>
        <v>0</v>
      </c>
      <c r="P492" s="64">
        <f t="shared" si="823"/>
        <v>18818.199999999997</v>
      </c>
      <c r="Q492" s="64">
        <f t="shared" si="821"/>
        <v>5350</v>
      </c>
      <c r="R492" s="64">
        <f t="shared" ref="R492:T492" si="824">R493+R495+R497</f>
        <v>0</v>
      </c>
      <c r="S492" s="64">
        <f t="shared" ref="S492:U492" si="825">S493+S495+S497</f>
        <v>5350</v>
      </c>
      <c r="T492" s="64">
        <f t="shared" si="824"/>
        <v>0</v>
      </c>
      <c r="U492" s="64">
        <f t="shared" si="825"/>
        <v>5350</v>
      </c>
    </row>
    <row r="493" spans="1:21" ht="47.25" hidden="1" outlineLevel="2" x14ac:dyDescent="0.2">
      <c r="A493" s="210" t="s">
        <v>354</v>
      </c>
      <c r="B493" s="210" t="s">
        <v>408</v>
      </c>
      <c r="C493" s="210" t="s">
        <v>279</v>
      </c>
      <c r="D493" s="210"/>
      <c r="E493" s="61" t="s">
        <v>604</v>
      </c>
      <c r="F493" s="64">
        <f t="shared" si="810"/>
        <v>5350</v>
      </c>
      <c r="G493" s="64">
        <f t="shared" si="810"/>
        <v>0</v>
      </c>
      <c r="H493" s="64">
        <f t="shared" si="810"/>
        <v>5350</v>
      </c>
      <c r="I493" s="64">
        <f t="shared" si="810"/>
        <v>0</v>
      </c>
      <c r="J493" s="64">
        <f t="shared" si="810"/>
        <v>0</v>
      </c>
      <c r="K493" s="64">
        <f t="shared" si="810"/>
        <v>5350</v>
      </c>
      <c r="L493" s="64">
        <f t="shared" si="811"/>
        <v>5350</v>
      </c>
      <c r="M493" s="64">
        <f t="shared" si="810"/>
        <v>0</v>
      </c>
      <c r="N493" s="64">
        <f t="shared" si="810"/>
        <v>5350</v>
      </c>
      <c r="O493" s="64">
        <f t="shared" si="810"/>
        <v>0</v>
      </c>
      <c r="P493" s="64">
        <f t="shared" si="810"/>
        <v>5350</v>
      </c>
      <c r="Q493" s="64">
        <f t="shared" si="811"/>
        <v>5350</v>
      </c>
      <c r="R493" s="64">
        <f t="shared" si="810"/>
        <v>0</v>
      </c>
      <c r="S493" s="64">
        <f t="shared" si="810"/>
        <v>5350</v>
      </c>
      <c r="T493" s="64">
        <f t="shared" si="810"/>
        <v>0</v>
      </c>
      <c r="U493" s="64">
        <f t="shared" si="810"/>
        <v>5350</v>
      </c>
    </row>
    <row r="494" spans="1:21" ht="15.75" hidden="1" outlineLevel="2" x14ac:dyDescent="0.2">
      <c r="A494" s="59" t="s">
        <v>354</v>
      </c>
      <c r="B494" s="59" t="s">
        <v>408</v>
      </c>
      <c r="C494" s="59" t="s">
        <v>279</v>
      </c>
      <c r="D494" s="59" t="s">
        <v>18</v>
      </c>
      <c r="E494" s="82" t="s">
        <v>19</v>
      </c>
      <c r="F494" s="3">
        <v>5350</v>
      </c>
      <c r="G494" s="3"/>
      <c r="H494" s="3">
        <f>SUM(F494:G494)</f>
        <v>5350</v>
      </c>
      <c r="I494" s="3"/>
      <c r="J494" s="3"/>
      <c r="K494" s="3">
        <f>SUM(H494:J494)</f>
        <v>5350</v>
      </c>
      <c r="L494" s="69">
        <v>5350</v>
      </c>
      <c r="M494" s="3"/>
      <c r="N494" s="3">
        <f>SUM(L494:M494)</f>
        <v>5350</v>
      </c>
      <c r="O494" s="3"/>
      <c r="P494" s="3">
        <f>SUM(N494:O494)</f>
        <v>5350</v>
      </c>
      <c r="Q494" s="69">
        <v>5350</v>
      </c>
      <c r="R494" s="3"/>
      <c r="S494" s="3">
        <f>SUM(Q494:R494)</f>
        <v>5350</v>
      </c>
      <c r="T494" s="3"/>
      <c r="U494" s="3">
        <f>SUM(S494:T494)</f>
        <v>5350</v>
      </c>
    </row>
    <row r="495" spans="1:21" ht="47.25" hidden="1" outlineLevel="2" x14ac:dyDescent="0.2">
      <c r="A495" s="210" t="s">
        <v>354</v>
      </c>
      <c r="B495" s="210" t="s">
        <v>408</v>
      </c>
      <c r="C495" s="210" t="s">
        <v>279</v>
      </c>
      <c r="D495" s="210"/>
      <c r="E495" s="61" t="s">
        <v>635</v>
      </c>
      <c r="F495" s="64">
        <f t="shared" si="810"/>
        <v>4510.3999999999996</v>
      </c>
      <c r="G495" s="64">
        <f t="shared" si="810"/>
        <v>0</v>
      </c>
      <c r="H495" s="64">
        <f t="shared" si="810"/>
        <v>4510.3999999999996</v>
      </c>
      <c r="I495" s="64">
        <f t="shared" si="810"/>
        <v>0</v>
      </c>
      <c r="J495" s="64">
        <f t="shared" si="810"/>
        <v>0</v>
      </c>
      <c r="K495" s="64">
        <f t="shared" si="810"/>
        <v>4510.3999999999996</v>
      </c>
      <c r="L495" s="64">
        <f t="shared" si="811"/>
        <v>4296.3</v>
      </c>
      <c r="M495" s="64">
        <f t="shared" si="810"/>
        <v>0</v>
      </c>
      <c r="N495" s="64">
        <f t="shared" si="810"/>
        <v>4296.3</v>
      </c>
      <c r="O495" s="64">
        <f t="shared" si="810"/>
        <v>0</v>
      </c>
      <c r="P495" s="64">
        <f t="shared" si="810"/>
        <v>4296.3</v>
      </c>
      <c r="Q495" s="64"/>
      <c r="R495" s="64">
        <f t="shared" si="810"/>
        <v>0</v>
      </c>
      <c r="S495" s="64"/>
      <c r="T495" s="64">
        <f t="shared" si="810"/>
        <v>0</v>
      </c>
      <c r="U495" s="64"/>
    </row>
    <row r="496" spans="1:21" ht="15.75" hidden="1" outlineLevel="2" x14ac:dyDescent="0.2">
      <c r="A496" s="59" t="s">
        <v>354</v>
      </c>
      <c r="B496" s="59" t="s">
        <v>408</v>
      </c>
      <c r="C496" s="59" t="s">
        <v>279</v>
      </c>
      <c r="D496" s="59" t="s">
        <v>18</v>
      </c>
      <c r="E496" s="82" t="s">
        <v>19</v>
      </c>
      <c r="F496" s="3">
        <v>4510.3999999999996</v>
      </c>
      <c r="G496" s="3"/>
      <c r="H496" s="3">
        <f>SUM(F496:G496)</f>
        <v>4510.3999999999996</v>
      </c>
      <c r="I496" s="3"/>
      <c r="J496" s="3"/>
      <c r="K496" s="3">
        <f>SUM(H496:J496)</f>
        <v>4510.3999999999996</v>
      </c>
      <c r="L496" s="69">
        <v>4296.3</v>
      </c>
      <c r="M496" s="3"/>
      <c r="N496" s="3">
        <f>SUM(L496:M496)</f>
        <v>4296.3</v>
      </c>
      <c r="O496" s="3"/>
      <c r="P496" s="3">
        <f>SUM(N496:O496)</f>
        <v>4296.3</v>
      </c>
      <c r="Q496" s="69"/>
      <c r="R496" s="3"/>
      <c r="S496" s="3"/>
      <c r="T496" s="3"/>
      <c r="U496" s="3"/>
    </row>
    <row r="497" spans="1:21" ht="15.75" hidden="1" outlineLevel="2" x14ac:dyDescent="0.2">
      <c r="A497" s="210" t="s">
        <v>354</v>
      </c>
      <c r="B497" s="210" t="s">
        <v>408</v>
      </c>
      <c r="C497" s="210" t="s">
        <v>572</v>
      </c>
      <c r="D497" s="210"/>
      <c r="E497" s="61" t="s">
        <v>606</v>
      </c>
      <c r="F497" s="64">
        <f t="shared" si="810"/>
        <v>9084.5</v>
      </c>
      <c r="G497" s="64">
        <f t="shared" si="810"/>
        <v>0</v>
      </c>
      <c r="H497" s="64">
        <f t="shared" si="810"/>
        <v>9084.5</v>
      </c>
      <c r="I497" s="64">
        <f t="shared" si="810"/>
        <v>0</v>
      </c>
      <c r="J497" s="64">
        <f t="shared" si="810"/>
        <v>0</v>
      </c>
      <c r="K497" s="64">
        <f t="shared" si="810"/>
        <v>9084.5</v>
      </c>
      <c r="L497" s="64">
        <f t="shared" si="811"/>
        <v>9171.9</v>
      </c>
      <c r="M497" s="64">
        <f t="shared" si="810"/>
        <v>0</v>
      </c>
      <c r="N497" s="64">
        <f t="shared" si="810"/>
        <v>9171.9</v>
      </c>
      <c r="O497" s="64">
        <f t="shared" si="810"/>
        <v>0</v>
      </c>
      <c r="P497" s="64">
        <f t="shared" si="810"/>
        <v>9171.9</v>
      </c>
      <c r="Q497" s="64"/>
      <c r="R497" s="64">
        <f t="shared" si="810"/>
        <v>0</v>
      </c>
      <c r="S497" s="64"/>
      <c r="T497" s="64">
        <f t="shared" si="810"/>
        <v>0</v>
      </c>
      <c r="U497" s="64"/>
    </row>
    <row r="498" spans="1:21" ht="15.75" hidden="1" outlineLevel="2" x14ac:dyDescent="0.2">
      <c r="A498" s="59" t="s">
        <v>354</v>
      </c>
      <c r="B498" s="59" t="s">
        <v>408</v>
      </c>
      <c r="C498" s="59" t="s">
        <v>572</v>
      </c>
      <c r="D498" s="59" t="s">
        <v>18</v>
      </c>
      <c r="E498" s="82" t="s">
        <v>19</v>
      </c>
      <c r="F498" s="3">
        <v>9084.5</v>
      </c>
      <c r="G498" s="3"/>
      <c r="H498" s="3">
        <f>SUM(F498:G498)</f>
        <v>9084.5</v>
      </c>
      <c r="I498" s="3"/>
      <c r="J498" s="3"/>
      <c r="K498" s="3">
        <f>SUM(H498:J498)</f>
        <v>9084.5</v>
      </c>
      <c r="L498" s="69">
        <v>9171.9</v>
      </c>
      <c r="M498" s="3"/>
      <c r="N498" s="3">
        <f>SUM(L498:M498)</f>
        <v>9171.9</v>
      </c>
      <c r="O498" s="3"/>
      <c r="P498" s="3">
        <f>SUM(N498:O498)</f>
        <v>9171.9</v>
      </c>
      <c r="Q498" s="69"/>
      <c r="R498" s="3"/>
      <c r="S498" s="3"/>
      <c r="T498" s="3"/>
      <c r="U498" s="3"/>
    </row>
    <row r="499" spans="1:21" ht="31.5" hidden="1" outlineLevel="2" x14ac:dyDescent="0.2">
      <c r="A499" s="95" t="s">
        <v>354</v>
      </c>
      <c r="B499" s="95" t="s">
        <v>408</v>
      </c>
      <c r="C499" s="95" t="s">
        <v>22</v>
      </c>
      <c r="D499" s="95"/>
      <c r="E499" s="124" t="s">
        <v>688</v>
      </c>
      <c r="F499" s="64">
        <f>F500</f>
        <v>0</v>
      </c>
      <c r="G499" s="64">
        <f t="shared" ref="G499:J501" si="826">G500</f>
        <v>0</v>
      </c>
      <c r="H499" s="64"/>
      <c r="I499" s="64">
        <f t="shared" si="826"/>
        <v>0</v>
      </c>
      <c r="J499" s="64">
        <f t="shared" si="826"/>
        <v>0</v>
      </c>
      <c r="K499" s="64"/>
      <c r="L499" s="64">
        <f t="shared" ref="L499:Q501" si="827">L500</f>
        <v>18577.7</v>
      </c>
      <c r="M499" s="64">
        <f t="shared" ref="M499:O501" si="828">M500</f>
        <v>0</v>
      </c>
      <c r="N499" s="64">
        <f t="shared" ref="N499:P501" si="829">N500</f>
        <v>18577.7</v>
      </c>
      <c r="O499" s="64">
        <f t="shared" si="828"/>
        <v>0</v>
      </c>
      <c r="P499" s="64">
        <f t="shared" si="829"/>
        <v>18577.7</v>
      </c>
      <c r="Q499" s="64">
        <f t="shared" si="827"/>
        <v>70595.199999999997</v>
      </c>
      <c r="R499" s="64">
        <f t="shared" ref="R499:T501" si="830">R500</f>
        <v>0</v>
      </c>
      <c r="S499" s="64">
        <f t="shared" ref="S499:U501" si="831">S500</f>
        <v>70595.199999999997</v>
      </c>
      <c r="T499" s="64">
        <f t="shared" si="830"/>
        <v>0</v>
      </c>
      <c r="U499" s="64">
        <f t="shared" si="831"/>
        <v>70595.199999999997</v>
      </c>
    </row>
    <row r="500" spans="1:21" ht="15.75" hidden="1" outlineLevel="2" x14ac:dyDescent="0.2">
      <c r="A500" s="95" t="s">
        <v>354</v>
      </c>
      <c r="B500" s="95" t="s">
        <v>408</v>
      </c>
      <c r="C500" s="95" t="s">
        <v>487</v>
      </c>
      <c r="D500" s="95"/>
      <c r="E500" s="124" t="s">
        <v>488</v>
      </c>
      <c r="F500" s="64">
        <f>F501</f>
        <v>0</v>
      </c>
      <c r="G500" s="64">
        <f t="shared" si="826"/>
        <v>0</v>
      </c>
      <c r="H500" s="64"/>
      <c r="I500" s="64">
        <f t="shared" si="826"/>
        <v>0</v>
      </c>
      <c r="J500" s="64">
        <f t="shared" si="826"/>
        <v>0</v>
      </c>
      <c r="K500" s="64"/>
      <c r="L500" s="64">
        <f t="shared" si="827"/>
        <v>18577.7</v>
      </c>
      <c r="M500" s="64">
        <f t="shared" si="828"/>
        <v>0</v>
      </c>
      <c r="N500" s="64">
        <f t="shared" si="829"/>
        <v>18577.7</v>
      </c>
      <c r="O500" s="64">
        <f t="shared" si="828"/>
        <v>0</v>
      </c>
      <c r="P500" s="64">
        <f t="shared" si="829"/>
        <v>18577.7</v>
      </c>
      <c r="Q500" s="64">
        <f t="shared" si="827"/>
        <v>70595.199999999997</v>
      </c>
      <c r="R500" s="64">
        <f t="shared" si="830"/>
        <v>0</v>
      </c>
      <c r="S500" s="64">
        <f t="shared" si="831"/>
        <v>70595.199999999997</v>
      </c>
      <c r="T500" s="64">
        <f t="shared" si="830"/>
        <v>0</v>
      </c>
      <c r="U500" s="64">
        <f t="shared" si="831"/>
        <v>70595.199999999997</v>
      </c>
    </row>
    <row r="501" spans="1:21" ht="63" hidden="1" outlineLevel="2" x14ac:dyDescent="0.2">
      <c r="A501" s="95" t="s">
        <v>354</v>
      </c>
      <c r="B501" s="95" t="s">
        <v>408</v>
      </c>
      <c r="C501" s="95" t="s">
        <v>567</v>
      </c>
      <c r="D501" s="95"/>
      <c r="E501" s="103" t="s">
        <v>568</v>
      </c>
      <c r="F501" s="64">
        <f>F502</f>
        <v>0</v>
      </c>
      <c r="G501" s="64">
        <f t="shared" si="826"/>
        <v>0</v>
      </c>
      <c r="H501" s="64"/>
      <c r="I501" s="64">
        <f t="shared" si="826"/>
        <v>0</v>
      </c>
      <c r="J501" s="64">
        <f t="shared" si="826"/>
        <v>0</v>
      </c>
      <c r="K501" s="64"/>
      <c r="L501" s="64">
        <f t="shared" si="827"/>
        <v>18577.7</v>
      </c>
      <c r="M501" s="64">
        <f t="shared" si="828"/>
        <v>0</v>
      </c>
      <c r="N501" s="64">
        <f t="shared" si="829"/>
        <v>18577.7</v>
      </c>
      <c r="O501" s="64">
        <f t="shared" si="828"/>
        <v>0</v>
      </c>
      <c r="P501" s="64">
        <f t="shared" si="829"/>
        <v>18577.7</v>
      </c>
      <c r="Q501" s="64">
        <f t="shared" si="827"/>
        <v>70595.199999999997</v>
      </c>
      <c r="R501" s="64">
        <f t="shared" si="830"/>
        <v>0</v>
      </c>
      <c r="S501" s="64">
        <f t="shared" si="831"/>
        <v>70595.199999999997</v>
      </c>
      <c r="T501" s="64">
        <f t="shared" si="830"/>
        <v>0</v>
      </c>
      <c r="U501" s="64">
        <f t="shared" si="831"/>
        <v>70595.199999999997</v>
      </c>
    </row>
    <row r="502" spans="1:21" ht="15.75" hidden="1" outlineLevel="2" x14ac:dyDescent="0.2">
      <c r="A502" s="97" t="s">
        <v>354</v>
      </c>
      <c r="B502" s="97" t="s">
        <v>408</v>
      </c>
      <c r="C502" s="97" t="s">
        <v>567</v>
      </c>
      <c r="D502" s="97" t="s">
        <v>76</v>
      </c>
      <c r="E502" s="104" t="s">
        <v>77</v>
      </c>
      <c r="F502" s="3">
        <v>0</v>
      </c>
      <c r="G502" s="3"/>
      <c r="H502" s="3"/>
      <c r="I502" s="3"/>
      <c r="J502" s="3"/>
      <c r="K502" s="3"/>
      <c r="L502" s="3">
        <v>18577.7</v>
      </c>
      <c r="M502" s="3"/>
      <c r="N502" s="3">
        <f>SUM(L502:M502)</f>
        <v>18577.7</v>
      </c>
      <c r="O502" s="3"/>
      <c r="P502" s="3">
        <f>SUM(N502:O502)</f>
        <v>18577.7</v>
      </c>
      <c r="Q502" s="3">
        <v>70595.199999999997</v>
      </c>
      <c r="R502" s="3"/>
      <c r="S502" s="3">
        <f>SUM(Q502:R502)</f>
        <v>70595.199999999997</v>
      </c>
      <c r="T502" s="3"/>
      <c r="U502" s="3">
        <f>SUM(S502:T502)</f>
        <v>70595.199999999997</v>
      </c>
    </row>
    <row r="503" spans="1:21" ht="15.75" outlineLevel="1" collapsed="1" x14ac:dyDescent="0.2">
      <c r="A503" s="210" t="s">
        <v>354</v>
      </c>
      <c r="B503" s="210" t="s">
        <v>410</v>
      </c>
      <c r="C503" s="210"/>
      <c r="D503" s="210"/>
      <c r="E503" s="61" t="s">
        <v>411</v>
      </c>
      <c r="F503" s="64">
        <f>F504+F509+F520</f>
        <v>20540.8</v>
      </c>
      <c r="G503" s="64">
        <f t="shared" ref="G503:I503" si="832">G504+G509+G520</f>
        <v>0</v>
      </c>
      <c r="H503" s="64">
        <f t="shared" si="832"/>
        <v>20540.8</v>
      </c>
      <c r="I503" s="64">
        <f t="shared" si="832"/>
        <v>900</v>
      </c>
      <c r="J503" s="64">
        <f t="shared" ref="J503:K503" si="833">J504+J509+J520</f>
        <v>9000</v>
      </c>
      <c r="K503" s="64">
        <f t="shared" si="833"/>
        <v>30440.800000000003</v>
      </c>
      <c r="L503" s="64">
        <f>L504+L509+L520</f>
        <v>20219.8</v>
      </c>
      <c r="M503" s="64">
        <f t="shared" ref="M503:O503" si="834">M504+M509+M520</f>
        <v>0</v>
      </c>
      <c r="N503" s="64">
        <f t="shared" ref="N503:P503" si="835">N504+N509+N520</f>
        <v>20219.8</v>
      </c>
      <c r="O503" s="64">
        <f t="shared" si="834"/>
        <v>0</v>
      </c>
      <c r="P503" s="64">
        <f t="shared" si="835"/>
        <v>20219.8</v>
      </c>
      <c r="Q503" s="64">
        <f>Q504+Q509+Q520</f>
        <v>13219.8</v>
      </c>
      <c r="R503" s="64">
        <f t="shared" ref="R503:T503" si="836">R504+R509+R520</f>
        <v>0</v>
      </c>
      <c r="S503" s="64">
        <f t="shared" ref="S503:U503" si="837">S504+S509+S520</f>
        <v>13219.8</v>
      </c>
      <c r="T503" s="64">
        <f t="shared" si="836"/>
        <v>0</v>
      </c>
      <c r="U503" s="64">
        <f t="shared" si="837"/>
        <v>13219.8</v>
      </c>
    </row>
    <row r="504" spans="1:21" ht="19.5" hidden="1" customHeight="1" outlineLevel="2" x14ac:dyDescent="0.2">
      <c r="A504" s="210" t="s">
        <v>354</v>
      </c>
      <c r="B504" s="210" t="s">
        <v>410</v>
      </c>
      <c r="C504" s="210" t="s">
        <v>93</v>
      </c>
      <c r="D504" s="210"/>
      <c r="E504" s="61" t="s">
        <v>656</v>
      </c>
      <c r="F504" s="64">
        <f t="shared" ref="F504:U507" si="838">F505</f>
        <v>779.1</v>
      </c>
      <c r="G504" s="64">
        <f t="shared" si="838"/>
        <v>0</v>
      </c>
      <c r="H504" s="64">
        <f t="shared" si="838"/>
        <v>779.1</v>
      </c>
      <c r="I504" s="64">
        <f t="shared" si="838"/>
        <v>0</v>
      </c>
      <c r="J504" s="64">
        <f t="shared" si="838"/>
        <v>0</v>
      </c>
      <c r="K504" s="64">
        <f t="shared" si="838"/>
        <v>779.1</v>
      </c>
      <c r="L504" s="64">
        <f t="shared" ref="L504:Q507" si="839">L505</f>
        <v>779.1</v>
      </c>
      <c r="M504" s="64">
        <f t="shared" si="838"/>
        <v>0</v>
      </c>
      <c r="N504" s="64">
        <f t="shared" si="838"/>
        <v>779.1</v>
      </c>
      <c r="O504" s="64">
        <f t="shared" si="838"/>
        <v>0</v>
      </c>
      <c r="P504" s="64">
        <f t="shared" si="838"/>
        <v>779.1</v>
      </c>
      <c r="Q504" s="64">
        <f t="shared" si="839"/>
        <v>779.1</v>
      </c>
      <c r="R504" s="64">
        <f t="shared" si="838"/>
        <v>0</v>
      </c>
      <c r="S504" s="64">
        <f t="shared" si="838"/>
        <v>779.1</v>
      </c>
      <c r="T504" s="64">
        <f t="shared" si="838"/>
        <v>0</v>
      </c>
      <c r="U504" s="64">
        <f t="shared" si="838"/>
        <v>779.1</v>
      </c>
    </row>
    <row r="505" spans="1:21" ht="31.5" hidden="1" outlineLevel="3" x14ac:dyDescent="0.2">
      <c r="A505" s="210" t="s">
        <v>354</v>
      </c>
      <c r="B505" s="210" t="s">
        <v>410</v>
      </c>
      <c r="C505" s="210" t="s">
        <v>104</v>
      </c>
      <c r="D505" s="210"/>
      <c r="E505" s="61" t="s">
        <v>667</v>
      </c>
      <c r="F505" s="64">
        <f t="shared" si="838"/>
        <v>779.1</v>
      </c>
      <c r="G505" s="64">
        <f t="shared" si="838"/>
        <v>0</v>
      </c>
      <c r="H505" s="64">
        <f t="shared" si="838"/>
        <v>779.1</v>
      </c>
      <c r="I505" s="64">
        <f t="shared" si="838"/>
        <v>0</v>
      </c>
      <c r="J505" s="64">
        <f t="shared" si="838"/>
        <v>0</v>
      </c>
      <c r="K505" s="64">
        <f t="shared" si="838"/>
        <v>779.1</v>
      </c>
      <c r="L505" s="64">
        <f t="shared" si="839"/>
        <v>779.1</v>
      </c>
      <c r="M505" s="64">
        <f t="shared" si="838"/>
        <v>0</v>
      </c>
      <c r="N505" s="64">
        <f t="shared" si="838"/>
        <v>779.1</v>
      </c>
      <c r="O505" s="64">
        <f t="shared" si="838"/>
        <v>0</v>
      </c>
      <c r="P505" s="64">
        <f t="shared" si="838"/>
        <v>779.1</v>
      </c>
      <c r="Q505" s="64">
        <f t="shared" si="839"/>
        <v>779.1</v>
      </c>
      <c r="R505" s="64">
        <f t="shared" si="838"/>
        <v>0</v>
      </c>
      <c r="S505" s="64">
        <f t="shared" si="838"/>
        <v>779.1</v>
      </c>
      <c r="T505" s="64">
        <f t="shared" si="838"/>
        <v>0</v>
      </c>
      <c r="U505" s="64">
        <f t="shared" si="838"/>
        <v>779.1</v>
      </c>
    </row>
    <row r="506" spans="1:21" ht="31.5" hidden="1" outlineLevel="4" x14ac:dyDescent="0.2">
      <c r="A506" s="210" t="s">
        <v>354</v>
      </c>
      <c r="B506" s="210" t="s">
        <v>410</v>
      </c>
      <c r="C506" s="210" t="s">
        <v>105</v>
      </c>
      <c r="D506" s="210"/>
      <c r="E506" s="61" t="s">
        <v>55</v>
      </c>
      <c r="F506" s="64">
        <f t="shared" si="838"/>
        <v>779.1</v>
      </c>
      <c r="G506" s="64">
        <f t="shared" si="838"/>
        <v>0</v>
      </c>
      <c r="H506" s="64">
        <f t="shared" si="838"/>
        <v>779.1</v>
      </c>
      <c r="I506" s="64">
        <f t="shared" si="838"/>
        <v>0</v>
      </c>
      <c r="J506" s="64">
        <f t="shared" si="838"/>
        <v>0</v>
      </c>
      <c r="K506" s="64">
        <f t="shared" si="838"/>
        <v>779.1</v>
      </c>
      <c r="L506" s="64">
        <f t="shared" si="839"/>
        <v>779.1</v>
      </c>
      <c r="M506" s="64">
        <f t="shared" si="838"/>
        <v>0</v>
      </c>
      <c r="N506" s="64">
        <f t="shared" si="838"/>
        <v>779.1</v>
      </c>
      <c r="O506" s="64">
        <f t="shared" si="838"/>
        <v>0</v>
      </c>
      <c r="P506" s="64">
        <f t="shared" si="838"/>
        <v>779.1</v>
      </c>
      <c r="Q506" s="64">
        <f t="shared" si="839"/>
        <v>779.1</v>
      </c>
      <c r="R506" s="64">
        <f t="shared" si="838"/>
        <v>0</v>
      </c>
      <c r="S506" s="64">
        <f t="shared" si="838"/>
        <v>779.1</v>
      </c>
      <c r="T506" s="64">
        <f t="shared" si="838"/>
        <v>0</v>
      </c>
      <c r="U506" s="64">
        <f t="shared" si="838"/>
        <v>779.1</v>
      </c>
    </row>
    <row r="507" spans="1:21" ht="19.5" hidden="1" customHeight="1" outlineLevel="5" x14ac:dyDescent="0.2">
      <c r="A507" s="210" t="s">
        <v>354</v>
      </c>
      <c r="B507" s="210" t="s">
        <v>410</v>
      </c>
      <c r="C507" s="210" t="s">
        <v>106</v>
      </c>
      <c r="D507" s="210"/>
      <c r="E507" s="61" t="s">
        <v>668</v>
      </c>
      <c r="F507" s="64">
        <f t="shared" si="838"/>
        <v>779.1</v>
      </c>
      <c r="G507" s="64">
        <f t="shared" si="838"/>
        <v>0</v>
      </c>
      <c r="H507" s="64">
        <f t="shared" si="838"/>
        <v>779.1</v>
      </c>
      <c r="I507" s="64">
        <f t="shared" si="838"/>
        <v>0</v>
      </c>
      <c r="J507" s="64">
        <f t="shared" si="838"/>
        <v>0</v>
      </c>
      <c r="K507" s="64">
        <f t="shared" si="838"/>
        <v>779.1</v>
      </c>
      <c r="L507" s="64">
        <f t="shared" si="839"/>
        <v>779.1</v>
      </c>
      <c r="M507" s="64">
        <f t="shared" si="838"/>
        <v>0</v>
      </c>
      <c r="N507" s="64">
        <f t="shared" si="838"/>
        <v>779.1</v>
      </c>
      <c r="O507" s="64">
        <f t="shared" si="838"/>
        <v>0</v>
      </c>
      <c r="P507" s="64">
        <f t="shared" si="838"/>
        <v>779.1</v>
      </c>
      <c r="Q507" s="64">
        <f t="shared" si="839"/>
        <v>779.1</v>
      </c>
      <c r="R507" s="64">
        <f t="shared" si="838"/>
        <v>0</v>
      </c>
      <c r="S507" s="64">
        <f t="shared" si="838"/>
        <v>779.1</v>
      </c>
      <c r="T507" s="64">
        <f t="shared" si="838"/>
        <v>0</v>
      </c>
      <c r="U507" s="64">
        <f t="shared" si="838"/>
        <v>779.1</v>
      </c>
    </row>
    <row r="508" spans="1:21" ht="15.75" hidden="1" outlineLevel="7" x14ac:dyDescent="0.2">
      <c r="A508" s="59" t="s">
        <v>354</v>
      </c>
      <c r="B508" s="59" t="s">
        <v>410</v>
      </c>
      <c r="C508" s="59" t="s">
        <v>106</v>
      </c>
      <c r="D508" s="59" t="s">
        <v>14</v>
      </c>
      <c r="E508" s="82" t="s">
        <v>15</v>
      </c>
      <c r="F508" s="3">
        <v>779.1</v>
      </c>
      <c r="G508" s="3"/>
      <c r="H508" s="3">
        <f>SUM(F508:G508)</f>
        <v>779.1</v>
      </c>
      <c r="I508" s="3"/>
      <c r="J508" s="3"/>
      <c r="K508" s="3">
        <f>SUM(H508:J508)</f>
        <v>779.1</v>
      </c>
      <c r="L508" s="69">
        <v>779.1</v>
      </c>
      <c r="M508" s="3"/>
      <c r="N508" s="3">
        <f>SUM(L508:M508)</f>
        <v>779.1</v>
      </c>
      <c r="O508" s="3"/>
      <c r="P508" s="3">
        <f>SUM(N508:O508)</f>
        <v>779.1</v>
      </c>
      <c r="Q508" s="69">
        <v>779.1</v>
      </c>
      <c r="R508" s="3"/>
      <c r="S508" s="3">
        <f>SUM(Q508:R508)</f>
        <v>779.1</v>
      </c>
      <c r="T508" s="3"/>
      <c r="U508" s="3">
        <f>SUM(S508:T508)</f>
        <v>779.1</v>
      </c>
    </row>
    <row r="509" spans="1:21" ht="31.5" hidden="1" outlineLevel="2" x14ac:dyDescent="0.2">
      <c r="A509" s="210" t="s">
        <v>354</v>
      </c>
      <c r="B509" s="210" t="s">
        <v>410</v>
      </c>
      <c r="C509" s="210" t="s">
        <v>36</v>
      </c>
      <c r="D509" s="210"/>
      <c r="E509" s="61" t="s">
        <v>689</v>
      </c>
      <c r="F509" s="64">
        <f>F510+F516</f>
        <v>5696.9</v>
      </c>
      <c r="G509" s="64">
        <f t="shared" ref="G509:I509" si="840">G510+G516</f>
        <v>0</v>
      </c>
      <c r="H509" s="64">
        <f t="shared" si="840"/>
        <v>5696.9</v>
      </c>
      <c r="I509" s="64">
        <f t="shared" si="840"/>
        <v>0</v>
      </c>
      <c r="J509" s="64">
        <f t="shared" ref="J509:K509" si="841">J510+J516</f>
        <v>0</v>
      </c>
      <c r="K509" s="64">
        <f t="shared" si="841"/>
        <v>5696.9</v>
      </c>
      <c r="L509" s="64">
        <f>L510+L516</f>
        <v>5375.9</v>
      </c>
      <c r="M509" s="64">
        <f t="shared" ref="M509:O509" si="842">M510+M516</f>
        <v>0</v>
      </c>
      <c r="N509" s="64">
        <f t="shared" ref="N509:P509" si="843">N510+N516</f>
        <v>5375.9</v>
      </c>
      <c r="O509" s="64">
        <f t="shared" si="842"/>
        <v>0</v>
      </c>
      <c r="P509" s="64">
        <f t="shared" si="843"/>
        <v>5375.9</v>
      </c>
      <c r="Q509" s="64">
        <f>Q510+Q516</f>
        <v>5375.9</v>
      </c>
      <c r="R509" s="64">
        <f t="shared" ref="R509:T509" si="844">R510+R516</f>
        <v>0</v>
      </c>
      <c r="S509" s="64">
        <f t="shared" ref="S509:U509" si="845">S510+S516</f>
        <v>5375.9</v>
      </c>
      <c r="T509" s="64">
        <f t="shared" si="844"/>
        <v>0</v>
      </c>
      <c r="U509" s="64">
        <f t="shared" si="845"/>
        <v>5375.9</v>
      </c>
    </row>
    <row r="510" spans="1:21" ht="31.5" hidden="1" outlineLevel="3" x14ac:dyDescent="0.2">
      <c r="A510" s="210" t="s">
        <v>354</v>
      </c>
      <c r="B510" s="210" t="s">
        <v>410</v>
      </c>
      <c r="C510" s="210" t="s">
        <v>168</v>
      </c>
      <c r="D510" s="210"/>
      <c r="E510" s="61" t="s">
        <v>699</v>
      </c>
      <c r="F510" s="64">
        <f>F511</f>
        <v>3108.9</v>
      </c>
      <c r="G510" s="64">
        <f t="shared" ref="G510:K510" si="846">G511</f>
        <v>0</v>
      </c>
      <c r="H510" s="64">
        <f t="shared" si="846"/>
        <v>3108.9</v>
      </c>
      <c r="I510" s="64">
        <f t="shared" si="846"/>
        <v>0</v>
      </c>
      <c r="J510" s="64">
        <f t="shared" si="846"/>
        <v>0</v>
      </c>
      <c r="K510" s="64">
        <f t="shared" si="846"/>
        <v>3108.9</v>
      </c>
      <c r="L510" s="64">
        <f>L511</f>
        <v>2787.9</v>
      </c>
      <c r="M510" s="64">
        <f t="shared" ref="M510:O510" si="847">M511</f>
        <v>0</v>
      </c>
      <c r="N510" s="64">
        <f t="shared" ref="N510:P510" si="848">N511</f>
        <v>2787.9</v>
      </c>
      <c r="O510" s="64">
        <f t="shared" si="847"/>
        <v>0</v>
      </c>
      <c r="P510" s="64">
        <f t="shared" si="848"/>
        <v>2787.9</v>
      </c>
      <c r="Q510" s="64">
        <f>Q511</f>
        <v>2787.9</v>
      </c>
      <c r="R510" s="64">
        <f t="shared" ref="R510:T510" si="849">R511</f>
        <v>0</v>
      </c>
      <c r="S510" s="64">
        <f t="shared" ref="S510:U510" si="850">S511</f>
        <v>2787.9</v>
      </c>
      <c r="T510" s="64">
        <f t="shared" si="849"/>
        <v>0</v>
      </c>
      <c r="U510" s="64">
        <f t="shared" si="850"/>
        <v>2787.9</v>
      </c>
    </row>
    <row r="511" spans="1:21" ht="15.75" hidden="1" outlineLevel="4" x14ac:dyDescent="0.2">
      <c r="A511" s="210" t="s">
        <v>354</v>
      </c>
      <c r="B511" s="210" t="s">
        <v>410</v>
      </c>
      <c r="C511" s="210" t="s">
        <v>169</v>
      </c>
      <c r="D511" s="210"/>
      <c r="E511" s="61" t="s">
        <v>170</v>
      </c>
      <c r="F511" s="64">
        <f t="shared" ref="F511:I511" si="851">F512+F514</f>
        <v>3108.9</v>
      </c>
      <c r="G511" s="64">
        <f t="shared" si="851"/>
        <v>0</v>
      </c>
      <c r="H511" s="64">
        <f t="shared" si="851"/>
        <v>3108.9</v>
      </c>
      <c r="I511" s="64">
        <f t="shared" si="851"/>
        <v>0</v>
      </c>
      <c r="J511" s="64">
        <f t="shared" ref="J511:K511" si="852">J512+J514</f>
        <v>0</v>
      </c>
      <c r="K511" s="64">
        <f t="shared" si="852"/>
        <v>3108.9</v>
      </c>
      <c r="L511" s="64">
        <f t="shared" ref="L511:S511" si="853">L512+L514</f>
        <v>2787.9</v>
      </c>
      <c r="M511" s="64">
        <f t="shared" si="853"/>
        <v>0</v>
      </c>
      <c r="N511" s="64">
        <f t="shared" si="853"/>
        <v>2787.9</v>
      </c>
      <c r="O511" s="64">
        <f t="shared" ref="O511:P511" si="854">O512+O514</f>
        <v>0</v>
      </c>
      <c r="P511" s="64">
        <f t="shared" si="854"/>
        <v>2787.9</v>
      </c>
      <c r="Q511" s="64">
        <f t="shared" si="853"/>
        <v>2787.9</v>
      </c>
      <c r="R511" s="64">
        <f t="shared" si="853"/>
        <v>0</v>
      </c>
      <c r="S511" s="64">
        <f t="shared" si="853"/>
        <v>2787.9</v>
      </c>
      <c r="T511" s="64">
        <f t="shared" ref="T511:U511" si="855">T512+T514</f>
        <v>0</v>
      </c>
      <c r="U511" s="64">
        <f t="shared" si="855"/>
        <v>2787.9</v>
      </c>
    </row>
    <row r="512" spans="1:21" ht="15.75" hidden="1" outlineLevel="5" x14ac:dyDescent="0.2">
      <c r="A512" s="210" t="s">
        <v>354</v>
      </c>
      <c r="B512" s="210" t="s">
        <v>410</v>
      </c>
      <c r="C512" s="210" t="s">
        <v>171</v>
      </c>
      <c r="D512" s="210"/>
      <c r="E512" s="61" t="s">
        <v>40</v>
      </c>
      <c r="F512" s="64">
        <f t="shared" ref="F512:U512" si="856">F513</f>
        <v>1787.9</v>
      </c>
      <c r="G512" s="64">
        <f t="shared" si="856"/>
        <v>0</v>
      </c>
      <c r="H512" s="64">
        <f t="shared" si="856"/>
        <v>1787.9</v>
      </c>
      <c r="I512" s="64">
        <f t="shared" si="856"/>
        <v>0</v>
      </c>
      <c r="J512" s="64">
        <f t="shared" si="856"/>
        <v>0</v>
      </c>
      <c r="K512" s="64">
        <f t="shared" si="856"/>
        <v>1787.9</v>
      </c>
      <c r="L512" s="64">
        <f t="shared" ref="L512:Q512" si="857">L513</f>
        <v>1787.9</v>
      </c>
      <c r="M512" s="64">
        <f t="shared" si="856"/>
        <v>0</v>
      </c>
      <c r="N512" s="64">
        <f t="shared" si="856"/>
        <v>1787.9</v>
      </c>
      <c r="O512" s="64">
        <f t="shared" si="856"/>
        <v>0</v>
      </c>
      <c r="P512" s="64">
        <f t="shared" si="856"/>
        <v>1787.9</v>
      </c>
      <c r="Q512" s="64">
        <f t="shared" si="857"/>
        <v>1787.9</v>
      </c>
      <c r="R512" s="64">
        <f t="shared" si="856"/>
        <v>0</v>
      </c>
      <c r="S512" s="64">
        <f t="shared" si="856"/>
        <v>1787.9</v>
      </c>
      <c r="T512" s="64">
        <f t="shared" si="856"/>
        <v>0</v>
      </c>
      <c r="U512" s="64">
        <f t="shared" si="856"/>
        <v>1787.9</v>
      </c>
    </row>
    <row r="513" spans="1:21" ht="15.75" hidden="1" outlineLevel="7" x14ac:dyDescent="0.2">
      <c r="A513" s="59" t="s">
        <v>354</v>
      </c>
      <c r="B513" s="59" t="s">
        <v>410</v>
      </c>
      <c r="C513" s="59" t="s">
        <v>171</v>
      </c>
      <c r="D513" s="59" t="s">
        <v>41</v>
      </c>
      <c r="E513" s="82" t="s">
        <v>42</v>
      </c>
      <c r="F513" s="3">
        <v>1787.9</v>
      </c>
      <c r="G513" s="3"/>
      <c r="H513" s="3">
        <f>SUM(F513:G513)</f>
        <v>1787.9</v>
      </c>
      <c r="I513" s="3"/>
      <c r="J513" s="3"/>
      <c r="K513" s="3">
        <f>SUM(H513:J513)</f>
        <v>1787.9</v>
      </c>
      <c r="L513" s="69">
        <v>1787.9</v>
      </c>
      <c r="M513" s="3"/>
      <c r="N513" s="3">
        <f>SUM(L513:M513)</f>
        <v>1787.9</v>
      </c>
      <c r="O513" s="3"/>
      <c r="P513" s="3">
        <f>SUM(N513:O513)</f>
        <v>1787.9</v>
      </c>
      <c r="Q513" s="69">
        <v>1787.9</v>
      </c>
      <c r="R513" s="3"/>
      <c r="S513" s="3">
        <f>SUM(Q513:R513)</f>
        <v>1787.9</v>
      </c>
      <c r="T513" s="3"/>
      <c r="U513" s="3">
        <f>SUM(S513:T513)</f>
        <v>1787.9</v>
      </c>
    </row>
    <row r="514" spans="1:21" s="68" customFormat="1" ht="15.75" hidden="1" outlineLevel="7" x14ac:dyDescent="0.2">
      <c r="A514" s="210" t="s">
        <v>354</v>
      </c>
      <c r="B514" s="210" t="s">
        <v>410</v>
      </c>
      <c r="C514" s="210" t="s">
        <v>172</v>
      </c>
      <c r="D514" s="210"/>
      <c r="E514" s="61" t="s">
        <v>173</v>
      </c>
      <c r="F514" s="64">
        <f t="shared" ref="F514:U514" si="858">F515</f>
        <v>1321</v>
      </c>
      <c r="G514" s="64">
        <f t="shared" si="858"/>
        <v>0</v>
      </c>
      <c r="H514" s="64">
        <f t="shared" si="858"/>
        <v>1321</v>
      </c>
      <c r="I514" s="64">
        <f t="shared" si="858"/>
        <v>0</v>
      </c>
      <c r="J514" s="64">
        <f t="shared" si="858"/>
        <v>0</v>
      </c>
      <c r="K514" s="64">
        <f t="shared" si="858"/>
        <v>1321</v>
      </c>
      <c r="L514" s="64">
        <f t="shared" ref="L514:Q514" si="859">L515</f>
        <v>1000</v>
      </c>
      <c r="M514" s="64">
        <f t="shared" si="858"/>
        <v>0</v>
      </c>
      <c r="N514" s="64">
        <f t="shared" si="858"/>
        <v>1000</v>
      </c>
      <c r="O514" s="64">
        <f t="shared" si="858"/>
        <v>0</v>
      </c>
      <c r="P514" s="64">
        <f t="shared" si="858"/>
        <v>1000</v>
      </c>
      <c r="Q514" s="64">
        <f t="shared" si="859"/>
        <v>1000</v>
      </c>
      <c r="R514" s="64">
        <f t="shared" si="858"/>
        <v>0</v>
      </c>
      <c r="S514" s="64">
        <f t="shared" si="858"/>
        <v>1000</v>
      </c>
      <c r="T514" s="64">
        <f t="shared" si="858"/>
        <v>0</v>
      </c>
      <c r="U514" s="64">
        <f t="shared" si="858"/>
        <v>1000</v>
      </c>
    </row>
    <row r="515" spans="1:21" ht="15.75" hidden="1" outlineLevel="7" x14ac:dyDescent="0.2">
      <c r="A515" s="59" t="s">
        <v>354</v>
      </c>
      <c r="B515" s="59" t="s">
        <v>410</v>
      </c>
      <c r="C515" s="59" t="s">
        <v>172</v>
      </c>
      <c r="D515" s="59" t="s">
        <v>18</v>
      </c>
      <c r="E515" s="82" t="s">
        <v>19</v>
      </c>
      <c r="F515" s="89">
        <v>1321</v>
      </c>
      <c r="G515" s="3"/>
      <c r="H515" s="3">
        <f>SUM(F515:G515)</f>
        <v>1321</v>
      </c>
      <c r="I515" s="3"/>
      <c r="J515" s="3"/>
      <c r="K515" s="3">
        <f>SUM(H515:J515)</f>
        <v>1321</v>
      </c>
      <c r="L515" s="69">
        <v>1000</v>
      </c>
      <c r="M515" s="3"/>
      <c r="N515" s="3">
        <f>SUM(L515:M515)</f>
        <v>1000</v>
      </c>
      <c r="O515" s="3"/>
      <c r="P515" s="3">
        <f>SUM(N515:O515)</f>
        <v>1000</v>
      </c>
      <c r="Q515" s="69">
        <v>1000</v>
      </c>
      <c r="R515" s="3"/>
      <c r="S515" s="3">
        <f>SUM(Q515:R515)</f>
        <v>1000</v>
      </c>
      <c r="T515" s="3"/>
      <c r="U515" s="3">
        <f>SUM(S515:T515)</f>
        <v>1000</v>
      </c>
    </row>
    <row r="516" spans="1:21" ht="31.5" hidden="1" outlineLevel="3" x14ac:dyDescent="0.2">
      <c r="A516" s="210" t="s">
        <v>354</v>
      </c>
      <c r="B516" s="210" t="s">
        <v>410</v>
      </c>
      <c r="C516" s="210" t="s">
        <v>174</v>
      </c>
      <c r="D516" s="210"/>
      <c r="E516" s="61" t="s">
        <v>700</v>
      </c>
      <c r="F516" s="64">
        <f t="shared" ref="F516:U518" si="860">F517</f>
        <v>2588</v>
      </c>
      <c r="G516" s="64">
        <f t="shared" si="860"/>
        <v>0</v>
      </c>
      <c r="H516" s="64">
        <f t="shared" si="860"/>
        <v>2588</v>
      </c>
      <c r="I516" s="64">
        <f t="shared" si="860"/>
        <v>0</v>
      </c>
      <c r="J516" s="64">
        <f t="shared" si="860"/>
        <v>0</v>
      </c>
      <c r="K516" s="64">
        <f t="shared" si="860"/>
        <v>2588</v>
      </c>
      <c r="L516" s="64">
        <f t="shared" ref="L516:Q518" si="861">L517</f>
        <v>2588</v>
      </c>
      <c r="M516" s="64">
        <f t="shared" si="860"/>
        <v>0</v>
      </c>
      <c r="N516" s="64">
        <f t="shared" si="860"/>
        <v>2588</v>
      </c>
      <c r="O516" s="64">
        <f t="shared" si="860"/>
        <v>0</v>
      </c>
      <c r="P516" s="64">
        <f t="shared" si="860"/>
        <v>2588</v>
      </c>
      <c r="Q516" s="64">
        <f t="shared" si="861"/>
        <v>2588</v>
      </c>
      <c r="R516" s="64">
        <f t="shared" si="860"/>
        <v>0</v>
      </c>
      <c r="S516" s="64">
        <f t="shared" si="860"/>
        <v>2588</v>
      </c>
      <c r="T516" s="64">
        <f t="shared" si="860"/>
        <v>0</v>
      </c>
      <c r="U516" s="64">
        <f t="shared" si="860"/>
        <v>2588</v>
      </c>
    </row>
    <row r="517" spans="1:21" ht="31.5" hidden="1" outlineLevel="4" x14ac:dyDescent="0.2">
      <c r="A517" s="210" t="s">
        <v>354</v>
      </c>
      <c r="B517" s="210" t="s">
        <v>410</v>
      </c>
      <c r="C517" s="210" t="s">
        <v>175</v>
      </c>
      <c r="D517" s="210"/>
      <c r="E517" s="61" t="s">
        <v>671</v>
      </c>
      <c r="F517" s="64">
        <f t="shared" si="860"/>
        <v>2588</v>
      </c>
      <c r="G517" s="64">
        <f t="shared" si="860"/>
        <v>0</v>
      </c>
      <c r="H517" s="64">
        <f t="shared" si="860"/>
        <v>2588</v>
      </c>
      <c r="I517" s="64">
        <f t="shared" si="860"/>
        <v>0</v>
      </c>
      <c r="J517" s="64">
        <f t="shared" si="860"/>
        <v>0</v>
      </c>
      <c r="K517" s="64">
        <f t="shared" si="860"/>
        <v>2588</v>
      </c>
      <c r="L517" s="64">
        <f t="shared" si="861"/>
        <v>2588</v>
      </c>
      <c r="M517" s="64">
        <f t="shared" si="860"/>
        <v>0</v>
      </c>
      <c r="N517" s="64">
        <f t="shared" si="860"/>
        <v>2588</v>
      </c>
      <c r="O517" s="64">
        <f t="shared" si="860"/>
        <v>0</v>
      </c>
      <c r="P517" s="64">
        <f t="shared" si="860"/>
        <v>2588</v>
      </c>
      <c r="Q517" s="64">
        <f t="shared" si="861"/>
        <v>2588</v>
      </c>
      <c r="R517" s="64">
        <f t="shared" si="860"/>
        <v>0</v>
      </c>
      <c r="S517" s="64">
        <f t="shared" si="860"/>
        <v>2588</v>
      </c>
      <c r="T517" s="64">
        <f t="shared" si="860"/>
        <v>0</v>
      </c>
      <c r="U517" s="64">
        <f t="shared" si="860"/>
        <v>2588</v>
      </c>
    </row>
    <row r="518" spans="1:21" ht="15.75" hidden="1" outlineLevel="5" x14ac:dyDescent="0.2">
      <c r="A518" s="210" t="s">
        <v>354</v>
      </c>
      <c r="B518" s="210" t="s">
        <v>410</v>
      </c>
      <c r="C518" s="210" t="s">
        <v>176</v>
      </c>
      <c r="D518" s="210"/>
      <c r="E518" s="61" t="s">
        <v>40</v>
      </c>
      <c r="F518" s="64">
        <f t="shared" si="860"/>
        <v>2588</v>
      </c>
      <c r="G518" s="64">
        <f t="shared" si="860"/>
        <v>0</v>
      </c>
      <c r="H518" s="64">
        <f t="shared" si="860"/>
        <v>2588</v>
      </c>
      <c r="I518" s="64">
        <f t="shared" si="860"/>
        <v>0</v>
      </c>
      <c r="J518" s="64">
        <f t="shared" si="860"/>
        <v>0</v>
      </c>
      <c r="K518" s="64">
        <f t="shared" si="860"/>
        <v>2588</v>
      </c>
      <c r="L518" s="64">
        <f t="shared" si="861"/>
        <v>2588</v>
      </c>
      <c r="M518" s="64">
        <f t="shared" si="860"/>
        <v>0</v>
      </c>
      <c r="N518" s="64">
        <f t="shared" si="860"/>
        <v>2588</v>
      </c>
      <c r="O518" s="64">
        <f t="shared" si="860"/>
        <v>0</v>
      </c>
      <c r="P518" s="64">
        <f t="shared" si="860"/>
        <v>2588</v>
      </c>
      <c r="Q518" s="64">
        <f t="shared" si="861"/>
        <v>2588</v>
      </c>
      <c r="R518" s="64">
        <f t="shared" si="860"/>
        <v>0</v>
      </c>
      <c r="S518" s="64">
        <f t="shared" si="860"/>
        <v>2588</v>
      </c>
      <c r="T518" s="64">
        <f t="shared" si="860"/>
        <v>0</v>
      </c>
      <c r="U518" s="64">
        <f t="shared" si="860"/>
        <v>2588</v>
      </c>
    </row>
    <row r="519" spans="1:21" ht="15.75" hidden="1" outlineLevel="7" x14ac:dyDescent="0.2">
      <c r="A519" s="59" t="s">
        <v>354</v>
      </c>
      <c r="B519" s="59" t="s">
        <v>410</v>
      </c>
      <c r="C519" s="59" t="s">
        <v>176</v>
      </c>
      <c r="D519" s="59" t="s">
        <v>41</v>
      </c>
      <c r="E519" s="82" t="s">
        <v>42</v>
      </c>
      <c r="F519" s="89">
        <v>2588</v>
      </c>
      <c r="G519" s="3"/>
      <c r="H519" s="3">
        <f>SUM(F519:G519)</f>
        <v>2588</v>
      </c>
      <c r="I519" s="3"/>
      <c r="J519" s="3"/>
      <c r="K519" s="3">
        <f>SUM(H519:J519)</f>
        <v>2588</v>
      </c>
      <c r="L519" s="69">
        <v>2588</v>
      </c>
      <c r="M519" s="3"/>
      <c r="N519" s="3">
        <f>SUM(L519:M519)</f>
        <v>2588</v>
      </c>
      <c r="O519" s="3"/>
      <c r="P519" s="3">
        <f>SUM(N519:O519)</f>
        <v>2588</v>
      </c>
      <c r="Q519" s="69">
        <v>2588</v>
      </c>
      <c r="R519" s="3"/>
      <c r="S519" s="3">
        <f>SUM(Q519:R519)</f>
        <v>2588</v>
      </c>
      <c r="T519" s="3"/>
      <c r="U519" s="3">
        <f>SUM(S519:T519)</f>
        <v>2588</v>
      </c>
    </row>
    <row r="520" spans="1:21" ht="31.5" outlineLevel="2" x14ac:dyDescent="0.2">
      <c r="A520" s="210" t="s">
        <v>354</v>
      </c>
      <c r="B520" s="210" t="s">
        <v>410</v>
      </c>
      <c r="C520" s="210" t="s">
        <v>21</v>
      </c>
      <c r="D520" s="210"/>
      <c r="E520" s="61" t="s">
        <v>680</v>
      </c>
      <c r="F520" s="64">
        <f t="shared" ref="F520:I520" si="862">F521+F527</f>
        <v>14064.8</v>
      </c>
      <c r="G520" s="64">
        <f t="shared" si="862"/>
        <v>0</v>
      </c>
      <c r="H520" s="64">
        <f t="shared" si="862"/>
        <v>14064.8</v>
      </c>
      <c r="I520" s="64">
        <f t="shared" si="862"/>
        <v>900</v>
      </c>
      <c r="J520" s="64">
        <f t="shared" ref="J520:K520" si="863">J521+J527</f>
        <v>9000</v>
      </c>
      <c r="K520" s="64">
        <f t="shared" si="863"/>
        <v>23964.800000000003</v>
      </c>
      <c r="L520" s="64">
        <f t="shared" ref="L520:S520" si="864">L521+L527</f>
        <v>14064.8</v>
      </c>
      <c r="M520" s="64">
        <f t="shared" si="864"/>
        <v>0</v>
      </c>
      <c r="N520" s="64">
        <f t="shared" si="864"/>
        <v>14064.8</v>
      </c>
      <c r="O520" s="64">
        <f t="shared" ref="O520:P520" si="865">O521+O527</f>
        <v>0</v>
      </c>
      <c r="P520" s="64">
        <f t="shared" si="865"/>
        <v>14064.8</v>
      </c>
      <c r="Q520" s="64">
        <f t="shared" si="864"/>
        <v>7064.8</v>
      </c>
      <c r="R520" s="64">
        <f t="shared" si="864"/>
        <v>0</v>
      </c>
      <c r="S520" s="64">
        <f t="shared" si="864"/>
        <v>7064.8</v>
      </c>
      <c r="T520" s="64">
        <f t="shared" ref="T520:U520" si="866">T521+T527</f>
        <v>0</v>
      </c>
      <c r="U520" s="64">
        <f t="shared" si="866"/>
        <v>7064.8</v>
      </c>
    </row>
    <row r="521" spans="1:21" ht="31.5" outlineLevel="3" x14ac:dyDescent="0.2">
      <c r="A521" s="210" t="s">
        <v>354</v>
      </c>
      <c r="B521" s="210" t="s">
        <v>410</v>
      </c>
      <c r="C521" s="210" t="s">
        <v>22</v>
      </c>
      <c r="D521" s="210"/>
      <c r="E521" s="61" t="s">
        <v>688</v>
      </c>
      <c r="F521" s="64">
        <f>F522</f>
        <v>8564.7999999999993</v>
      </c>
      <c r="G521" s="64">
        <f t="shared" ref="G521:K521" si="867">G522</f>
        <v>0</v>
      </c>
      <c r="H521" s="64">
        <f t="shared" si="867"/>
        <v>8564.7999999999993</v>
      </c>
      <c r="I521" s="64">
        <f t="shared" si="867"/>
        <v>0</v>
      </c>
      <c r="J521" s="64">
        <f t="shared" si="867"/>
        <v>9000</v>
      </c>
      <c r="K521" s="64">
        <f t="shared" si="867"/>
        <v>17564.800000000003</v>
      </c>
      <c r="L521" s="64">
        <f>L522</f>
        <v>8564.7999999999993</v>
      </c>
      <c r="M521" s="64">
        <f t="shared" ref="M521:O521" si="868">M522</f>
        <v>0</v>
      </c>
      <c r="N521" s="64">
        <f t="shared" ref="N521:P521" si="869">N522</f>
        <v>8564.7999999999993</v>
      </c>
      <c r="O521" s="64">
        <f t="shared" si="868"/>
        <v>0</v>
      </c>
      <c r="P521" s="64">
        <f t="shared" si="869"/>
        <v>8564.7999999999993</v>
      </c>
      <c r="Q521" s="64">
        <f>Q522</f>
        <v>1564.8000000000002</v>
      </c>
      <c r="R521" s="64">
        <f t="shared" ref="R521:T521" si="870">R522</f>
        <v>0</v>
      </c>
      <c r="S521" s="64">
        <f t="shared" ref="S521:U521" si="871">S522</f>
        <v>1564.8000000000002</v>
      </c>
      <c r="T521" s="64">
        <f t="shared" si="870"/>
        <v>0</v>
      </c>
      <c r="U521" s="64">
        <f t="shared" si="871"/>
        <v>1564.8000000000002</v>
      </c>
    </row>
    <row r="522" spans="1:21" ht="15.75" outlineLevel="4" collapsed="1" x14ac:dyDescent="0.2">
      <c r="A522" s="210" t="s">
        <v>354</v>
      </c>
      <c r="B522" s="210" t="s">
        <v>410</v>
      </c>
      <c r="C522" s="210" t="s">
        <v>177</v>
      </c>
      <c r="D522" s="210"/>
      <c r="E522" s="61" t="s">
        <v>178</v>
      </c>
      <c r="F522" s="64">
        <f t="shared" ref="F522:I522" si="872">F523+F525</f>
        <v>8564.7999999999993</v>
      </c>
      <c r="G522" s="64">
        <f t="shared" si="872"/>
        <v>0</v>
      </c>
      <c r="H522" s="64">
        <f t="shared" si="872"/>
        <v>8564.7999999999993</v>
      </c>
      <c r="I522" s="64">
        <f t="shared" si="872"/>
        <v>0</v>
      </c>
      <c r="J522" s="64">
        <f t="shared" ref="J522:K522" si="873">J523+J525</f>
        <v>9000</v>
      </c>
      <c r="K522" s="64">
        <f t="shared" si="873"/>
        <v>17564.800000000003</v>
      </c>
      <c r="L522" s="64">
        <f t="shared" ref="L522:S522" si="874">L523+L525</f>
        <v>8564.7999999999993</v>
      </c>
      <c r="M522" s="64">
        <f t="shared" si="874"/>
        <v>0</v>
      </c>
      <c r="N522" s="64">
        <f t="shared" si="874"/>
        <v>8564.7999999999993</v>
      </c>
      <c r="O522" s="64">
        <f t="shared" ref="O522:P522" si="875">O523+O525</f>
        <v>0</v>
      </c>
      <c r="P522" s="64">
        <f t="shared" si="875"/>
        <v>8564.7999999999993</v>
      </c>
      <c r="Q522" s="64">
        <f t="shared" si="874"/>
        <v>1564.8000000000002</v>
      </c>
      <c r="R522" s="64">
        <f t="shared" si="874"/>
        <v>0</v>
      </c>
      <c r="S522" s="64">
        <f t="shared" si="874"/>
        <v>1564.8000000000002</v>
      </c>
      <c r="T522" s="64">
        <f t="shared" ref="T522:U522" si="876">T523+T525</f>
        <v>0</v>
      </c>
      <c r="U522" s="64">
        <f t="shared" si="876"/>
        <v>1564.8000000000002</v>
      </c>
    </row>
    <row r="523" spans="1:21" ht="15.75" hidden="1" outlineLevel="5" x14ac:dyDescent="0.2">
      <c r="A523" s="210" t="s">
        <v>354</v>
      </c>
      <c r="B523" s="210" t="s">
        <v>410</v>
      </c>
      <c r="C523" s="210" t="s">
        <v>179</v>
      </c>
      <c r="D523" s="210"/>
      <c r="E523" s="61" t="s">
        <v>180</v>
      </c>
      <c r="F523" s="64">
        <f t="shared" ref="F523:U523" si="877">F524</f>
        <v>11.4</v>
      </c>
      <c r="G523" s="64">
        <f t="shared" si="877"/>
        <v>0</v>
      </c>
      <c r="H523" s="64">
        <f t="shared" si="877"/>
        <v>11.4</v>
      </c>
      <c r="I523" s="64">
        <f t="shared" si="877"/>
        <v>0</v>
      </c>
      <c r="J523" s="64">
        <f t="shared" si="877"/>
        <v>0</v>
      </c>
      <c r="K523" s="64">
        <f t="shared" si="877"/>
        <v>11.4</v>
      </c>
      <c r="L523" s="64">
        <f t="shared" ref="L523:Q523" si="878">L524</f>
        <v>11.4</v>
      </c>
      <c r="M523" s="64">
        <f t="shared" si="877"/>
        <v>0</v>
      </c>
      <c r="N523" s="64">
        <f t="shared" si="877"/>
        <v>11.4</v>
      </c>
      <c r="O523" s="64">
        <f t="shared" si="877"/>
        <v>0</v>
      </c>
      <c r="P523" s="64">
        <f t="shared" si="877"/>
        <v>11.4</v>
      </c>
      <c r="Q523" s="64">
        <f t="shared" si="878"/>
        <v>11.4</v>
      </c>
      <c r="R523" s="64">
        <f t="shared" si="877"/>
        <v>0</v>
      </c>
      <c r="S523" s="64">
        <f t="shared" si="877"/>
        <v>11.4</v>
      </c>
      <c r="T523" s="64">
        <f t="shared" si="877"/>
        <v>0</v>
      </c>
      <c r="U523" s="64">
        <f t="shared" si="877"/>
        <v>11.4</v>
      </c>
    </row>
    <row r="524" spans="1:21" ht="15.75" hidden="1" outlineLevel="7" x14ac:dyDescent="0.2">
      <c r="A524" s="59" t="s">
        <v>354</v>
      </c>
      <c r="B524" s="59" t="s">
        <v>410</v>
      </c>
      <c r="C524" s="59" t="s">
        <v>179</v>
      </c>
      <c r="D524" s="59" t="s">
        <v>6</v>
      </c>
      <c r="E524" s="82" t="s">
        <v>7</v>
      </c>
      <c r="F524" s="3">
        <v>11.4</v>
      </c>
      <c r="G524" s="3"/>
      <c r="H524" s="3">
        <f>SUM(F524:G524)</f>
        <v>11.4</v>
      </c>
      <c r="I524" s="3"/>
      <c r="J524" s="3"/>
      <c r="K524" s="3">
        <f>SUM(H524:J524)</f>
        <v>11.4</v>
      </c>
      <c r="L524" s="69">
        <v>11.4</v>
      </c>
      <c r="M524" s="3"/>
      <c r="N524" s="3">
        <f>SUM(L524:M524)</f>
        <v>11.4</v>
      </c>
      <c r="O524" s="3"/>
      <c r="P524" s="3">
        <f>SUM(N524:O524)</f>
        <v>11.4</v>
      </c>
      <c r="Q524" s="69">
        <v>11.4</v>
      </c>
      <c r="R524" s="3"/>
      <c r="S524" s="3">
        <f>SUM(Q524:R524)</f>
        <v>11.4</v>
      </c>
      <c r="T524" s="3"/>
      <c r="U524" s="3">
        <f>SUM(S524:T524)</f>
        <v>11.4</v>
      </c>
    </row>
    <row r="525" spans="1:21" ht="31.5" outlineLevel="5" x14ac:dyDescent="0.2">
      <c r="A525" s="210" t="s">
        <v>354</v>
      </c>
      <c r="B525" s="210" t="s">
        <v>410</v>
      </c>
      <c r="C525" s="210" t="s">
        <v>181</v>
      </c>
      <c r="D525" s="210"/>
      <c r="E525" s="61" t="s">
        <v>182</v>
      </c>
      <c r="F525" s="64">
        <f>F526</f>
        <v>8553.4</v>
      </c>
      <c r="G525" s="64">
        <f t="shared" ref="G525:K525" si="879">G526</f>
        <v>0</v>
      </c>
      <c r="H525" s="64">
        <f t="shared" si="879"/>
        <v>8553.4</v>
      </c>
      <c r="I525" s="64">
        <f t="shared" si="879"/>
        <v>0</v>
      </c>
      <c r="J525" s="64">
        <f t="shared" si="879"/>
        <v>9000</v>
      </c>
      <c r="K525" s="64">
        <f t="shared" si="879"/>
        <v>17553.400000000001</v>
      </c>
      <c r="L525" s="64">
        <f>L526</f>
        <v>8553.4</v>
      </c>
      <c r="M525" s="64">
        <f t="shared" ref="M525:O525" si="880">M526</f>
        <v>0</v>
      </c>
      <c r="N525" s="64">
        <f t="shared" ref="N525:P525" si="881">N526</f>
        <v>8553.4</v>
      </c>
      <c r="O525" s="64">
        <f t="shared" si="880"/>
        <v>0</v>
      </c>
      <c r="P525" s="64">
        <f t="shared" si="881"/>
        <v>8553.4</v>
      </c>
      <c r="Q525" s="64">
        <f>Q526</f>
        <v>1553.4</v>
      </c>
      <c r="R525" s="64">
        <f t="shared" ref="R525:T525" si="882">R526</f>
        <v>0</v>
      </c>
      <c r="S525" s="64">
        <f t="shared" ref="S525:U525" si="883">S526</f>
        <v>1553.4</v>
      </c>
      <c r="T525" s="64">
        <f t="shared" si="882"/>
        <v>0</v>
      </c>
      <c r="U525" s="64">
        <f t="shared" si="883"/>
        <v>1553.4</v>
      </c>
    </row>
    <row r="526" spans="1:21" ht="15.75" outlineLevel="7" x14ac:dyDescent="0.2">
      <c r="A526" s="59" t="s">
        <v>354</v>
      </c>
      <c r="B526" s="59" t="s">
        <v>410</v>
      </c>
      <c r="C526" s="59" t="s">
        <v>181</v>
      </c>
      <c r="D526" s="59" t="s">
        <v>18</v>
      </c>
      <c r="E526" s="82" t="s">
        <v>19</v>
      </c>
      <c r="F526" s="3">
        <v>8553.4</v>
      </c>
      <c r="G526" s="3"/>
      <c r="H526" s="3">
        <f>SUM(F526:G526)</f>
        <v>8553.4</v>
      </c>
      <c r="I526" s="3"/>
      <c r="J526" s="3">
        <v>9000</v>
      </c>
      <c r="K526" s="3">
        <f>SUM(H526:J526)</f>
        <v>17553.400000000001</v>
      </c>
      <c r="L526" s="69">
        <v>8553.4</v>
      </c>
      <c r="M526" s="3"/>
      <c r="N526" s="3">
        <f>SUM(L526:M526)</f>
        <v>8553.4</v>
      </c>
      <c r="O526" s="3"/>
      <c r="P526" s="3">
        <f>SUM(N526:O526)</f>
        <v>8553.4</v>
      </c>
      <c r="Q526" s="69">
        <v>1553.4</v>
      </c>
      <c r="R526" s="3"/>
      <c r="S526" s="3">
        <f>SUM(Q526:R526)</f>
        <v>1553.4</v>
      </c>
      <c r="T526" s="3"/>
      <c r="U526" s="3">
        <f>SUM(S526:T526)</f>
        <v>1553.4</v>
      </c>
    </row>
    <row r="527" spans="1:21" ht="15.75" outlineLevel="3" x14ac:dyDescent="0.2">
      <c r="A527" s="210" t="s">
        <v>354</v>
      </c>
      <c r="B527" s="210" t="s">
        <v>410</v>
      </c>
      <c r="C527" s="210" t="s">
        <v>183</v>
      </c>
      <c r="D527" s="210"/>
      <c r="E527" s="61" t="s">
        <v>701</v>
      </c>
      <c r="F527" s="64">
        <f t="shared" ref="F527:U529" si="884">F528</f>
        <v>5500</v>
      </c>
      <c r="G527" s="64">
        <f t="shared" si="884"/>
        <v>0</v>
      </c>
      <c r="H527" s="64">
        <f t="shared" si="884"/>
        <v>5500</v>
      </c>
      <c r="I527" s="64">
        <f t="shared" si="884"/>
        <v>900</v>
      </c>
      <c r="J527" s="64">
        <f t="shared" si="884"/>
        <v>0</v>
      </c>
      <c r="K527" s="64">
        <f t="shared" si="884"/>
        <v>6400</v>
      </c>
      <c r="L527" s="64">
        <f t="shared" ref="L527:Q529" si="885">L528</f>
        <v>5500</v>
      </c>
      <c r="M527" s="64">
        <f t="shared" si="884"/>
        <v>0</v>
      </c>
      <c r="N527" s="64">
        <f t="shared" si="884"/>
        <v>5500</v>
      </c>
      <c r="O527" s="64">
        <f t="shared" si="884"/>
        <v>0</v>
      </c>
      <c r="P527" s="64">
        <f t="shared" si="884"/>
        <v>5500</v>
      </c>
      <c r="Q527" s="64">
        <f t="shared" si="885"/>
        <v>5500</v>
      </c>
      <c r="R527" s="64">
        <f t="shared" si="884"/>
        <v>0</v>
      </c>
      <c r="S527" s="64">
        <f t="shared" si="884"/>
        <v>5500</v>
      </c>
      <c r="T527" s="64">
        <f t="shared" si="884"/>
        <v>0</v>
      </c>
      <c r="U527" s="64">
        <f t="shared" si="884"/>
        <v>5500</v>
      </c>
    </row>
    <row r="528" spans="1:21" ht="15.75" outlineLevel="4" x14ac:dyDescent="0.2">
      <c r="A528" s="210" t="s">
        <v>354</v>
      </c>
      <c r="B528" s="210" t="s">
        <v>410</v>
      </c>
      <c r="C528" s="210" t="s">
        <v>184</v>
      </c>
      <c r="D528" s="210"/>
      <c r="E528" s="61" t="s">
        <v>185</v>
      </c>
      <c r="F528" s="64">
        <f t="shared" si="884"/>
        <v>5500</v>
      </c>
      <c r="G528" s="64">
        <f t="shared" si="884"/>
        <v>0</v>
      </c>
      <c r="H528" s="64">
        <f t="shared" si="884"/>
        <v>5500</v>
      </c>
      <c r="I528" s="64">
        <f t="shared" si="884"/>
        <v>900</v>
      </c>
      <c r="J528" s="64">
        <f t="shared" si="884"/>
        <v>0</v>
      </c>
      <c r="K528" s="64">
        <f t="shared" si="884"/>
        <v>6400</v>
      </c>
      <c r="L528" s="64">
        <f t="shared" si="885"/>
        <v>5500</v>
      </c>
      <c r="M528" s="64">
        <f t="shared" si="884"/>
        <v>0</v>
      </c>
      <c r="N528" s="64">
        <f t="shared" si="884"/>
        <v>5500</v>
      </c>
      <c r="O528" s="64">
        <f t="shared" si="884"/>
        <v>0</v>
      </c>
      <c r="P528" s="64">
        <f t="shared" si="884"/>
        <v>5500</v>
      </c>
      <c r="Q528" s="64">
        <f t="shared" si="885"/>
        <v>5500</v>
      </c>
      <c r="R528" s="64">
        <f t="shared" si="884"/>
        <v>0</v>
      </c>
      <c r="S528" s="64">
        <f t="shared" si="884"/>
        <v>5500</v>
      </c>
      <c r="T528" s="64">
        <f t="shared" si="884"/>
        <v>0</v>
      </c>
      <c r="U528" s="64">
        <f t="shared" si="884"/>
        <v>5500</v>
      </c>
    </row>
    <row r="529" spans="1:21" ht="15.75" outlineLevel="5" x14ac:dyDescent="0.2">
      <c r="A529" s="210" t="s">
        <v>354</v>
      </c>
      <c r="B529" s="210" t="s">
        <v>410</v>
      </c>
      <c r="C529" s="210" t="s">
        <v>186</v>
      </c>
      <c r="D529" s="210"/>
      <c r="E529" s="61" t="s">
        <v>187</v>
      </c>
      <c r="F529" s="64">
        <f t="shared" si="884"/>
        <v>5500</v>
      </c>
      <c r="G529" s="64">
        <f t="shared" si="884"/>
        <v>0</v>
      </c>
      <c r="H529" s="64">
        <f t="shared" si="884"/>
        <v>5500</v>
      </c>
      <c r="I529" s="64">
        <f t="shared" si="884"/>
        <v>900</v>
      </c>
      <c r="J529" s="64">
        <f t="shared" si="884"/>
        <v>0</v>
      </c>
      <c r="K529" s="64">
        <f t="shared" si="884"/>
        <v>6400</v>
      </c>
      <c r="L529" s="64">
        <f t="shared" si="885"/>
        <v>5500</v>
      </c>
      <c r="M529" s="64">
        <f t="shared" si="884"/>
        <v>0</v>
      </c>
      <c r="N529" s="64">
        <f t="shared" si="884"/>
        <v>5500</v>
      </c>
      <c r="O529" s="64">
        <f t="shared" si="884"/>
        <v>0</v>
      </c>
      <c r="P529" s="64">
        <f t="shared" si="884"/>
        <v>5500</v>
      </c>
      <c r="Q529" s="64">
        <f t="shared" si="885"/>
        <v>5500</v>
      </c>
      <c r="R529" s="64">
        <f t="shared" si="884"/>
        <v>0</v>
      </c>
      <c r="S529" s="64">
        <f t="shared" si="884"/>
        <v>5500</v>
      </c>
      <c r="T529" s="64">
        <f t="shared" si="884"/>
        <v>0</v>
      </c>
      <c r="U529" s="64">
        <f t="shared" si="884"/>
        <v>5500</v>
      </c>
    </row>
    <row r="530" spans="1:21" ht="15.75" outlineLevel="7" x14ac:dyDescent="0.2">
      <c r="A530" s="59" t="s">
        <v>354</v>
      </c>
      <c r="B530" s="59" t="s">
        <v>410</v>
      </c>
      <c r="C530" s="59" t="s">
        <v>186</v>
      </c>
      <c r="D530" s="59" t="s">
        <v>18</v>
      </c>
      <c r="E530" s="82" t="s">
        <v>19</v>
      </c>
      <c r="F530" s="3">
        <v>5500</v>
      </c>
      <c r="G530" s="3"/>
      <c r="H530" s="3">
        <f>SUM(F530:G530)</f>
        <v>5500</v>
      </c>
      <c r="I530" s="3">
        <f>800+100</f>
        <v>900</v>
      </c>
      <c r="J530" s="3"/>
      <c r="K530" s="3">
        <f>SUM(H530:J530)</f>
        <v>6400</v>
      </c>
      <c r="L530" s="69">
        <v>5500</v>
      </c>
      <c r="M530" s="3"/>
      <c r="N530" s="3">
        <f>SUM(L530:M530)</f>
        <v>5500</v>
      </c>
      <c r="O530" s="3"/>
      <c r="P530" s="3">
        <f>SUM(N530:O530)</f>
        <v>5500</v>
      </c>
      <c r="Q530" s="69">
        <v>5500</v>
      </c>
      <c r="R530" s="3"/>
      <c r="S530" s="3">
        <f>SUM(Q530:R530)</f>
        <v>5500</v>
      </c>
      <c r="T530" s="3"/>
      <c r="U530" s="3">
        <f>SUM(S530:T530)</f>
        <v>5500</v>
      </c>
    </row>
    <row r="531" spans="1:21" ht="15.75" hidden="1" outlineLevel="7" x14ac:dyDescent="0.2">
      <c r="A531" s="210" t="s">
        <v>354</v>
      </c>
      <c r="B531" s="210" t="s">
        <v>412</v>
      </c>
      <c r="C531" s="59"/>
      <c r="D531" s="59"/>
      <c r="E531" s="60" t="s">
        <v>413</v>
      </c>
      <c r="F531" s="3"/>
      <c r="G531" s="64">
        <f t="shared" ref="G531:J536" si="886">G532</f>
        <v>3707.18</v>
      </c>
      <c r="H531" s="64">
        <f t="shared" ref="H531:T536" si="887">H532</f>
        <v>3707.18</v>
      </c>
      <c r="I531" s="64">
        <f t="shared" si="886"/>
        <v>0</v>
      </c>
      <c r="J531" s="64">
        <f t="shared" si="886"/>
        <v>0</v>
      </c>
      <c r="K531" s="64">
        <f t="shared" si="887"/>
        <v>3707.18</v>
      </c>
      <c r="L531" s="64">
        <f t="shared" si="887"/>
        <v>0</v>
      </c>
      <c r="M531" s="64">
        <f t="shared" si="887"/>
        <v>0</v>
      </c>
      <c r="N531" s="64"/>
      <c r="O531" s="64">
        <f t="shared" si="887"/>
        <v>0</v>
      </c>
      <c r="P531" s="64"/>
      <c r="Q531" s="64">
        <f t="shared" si="887"/>
        <v>0</v>
      </c>
      <c r="R531" s="64">
        <f t="shared" si="887"/>
        <v>0</v>
      </c>
      <c r="S531" s="64"/>
      <c r="T531" s="64">
        <f t="shared" si="887"/>
        <v>0</v>
      </c>
      <c r="U531" s="64"/>
    </row>
    <row r="532" spans="1:21" ht="15.75" hidden="1" outlineLevel="7" x14ac:dyDescent="0.2">
      <c r="A532" s="210" t="s">
        <v>354</v>
      </c>
      <c r="B532" s="210" t="s">
        <v>414</v>
      </c>
      <c r="C532" s="210"/>
      <c r="D532" s="210"/>
      <c r="E532" s="61" t="s">
        <v>415</v>
      </c>
      <c r="F532" s="3"/>
      <c r="G532" s="64">
        <f t="shared" si="886"/>
        <v>3707.18</v>
      </c>
      <c r="H532" s="64">
        <f t="shared" si="887"/>
        <v>3707.18</v>
      </c>
      <c r="I532" s="64">
        <f t="shared" si="886"/>
        <v>0</v>
      </c>
      <c r="J532" s="64">
        <f t="shared" si="886"/>
        <v>0</v>
      </c>
      <c r="K532" s="64">
        <f t="shared" si="887"/>
        <v>3707.18</v>
      </c>
      <c r="L532" s="64">
        <f t="shared" si="887"/>
        <v>0</v>
      </c>
      <c r="M532" s="64">
        <f t="shared" si="887"/>
        <v>0</v>
      </c>
      <c r="N532" s="64"/>
      <c r="O532" s="64">
        <f t="shared" si="887"/>
        <v>0</v>
      </c>
      <c r="P532" s="64"/>
      <c r="Q532" s="64">
        <f t="shared" si="887"/>
        <v>0</v>
      </c>
      <c r="R532" s="64">
        <f t="shared" si="887"/>
        <v>0</v>
      </c>
      <c r="S532" s="64"/>
      <c r="T532" s="64">
        <f t="shared" si="887"/>
        <v>0</v>
      </c>
      <c r="U532" s="64"/>
    </row>
    <row r="533" spans="1:21" ht="15.75" hidden="1" outlineLevel="7" x14ac:dyDescent="0.2">
      <c r="A533" s="210" t="s">
        <v>354</v>
      </c>
      <c r="B533" s="210" t="s">
        <v>414</v>
      </c>
      <c r="C533" s="210" t="s">
        <v>158</v>
      </c>
      <c r="D533" s="210"/>
      <c r="E533" s="61" t="s">
        <v>636</v>
      </c>
      <c r="F533" s="3"/>
      <c r="G533" s="64">
        <f t="shared" si="886"/>
        <v>3707.18</v>
      </c>
      <c r="H533" s="64">
        <f t="shared" si="887"/>
        <v>3707.18</v>
      </c>
      <c r="I533" s="64">
        <f t="shared" si="886"/>
        <v>0</v>
      </c>
      <c r="J533" s="64">
        <f t="shared" si="886"/>
        <v>0</v>
      </c>
      <c r="K533" s="64">
        <f t="shared" si="887"/>
        <v>3707.18</v>
      </c>
      <c r="L533" s="64">
        <f t="shared" si="887"/>
        <v>0</v>
      </c>
      <c r="M533" s="64">
        <f t="shared" si="887"/>
        <v>0</v>
      </c>
      <c r="N533" s="64"/>
      <c r="O533" s="64">
        <f t="shared" si="887"/>
        <v>0</v>
      </c>
      <c r="P533" s="64"/>
      <c r="Q533" s="64">
        <f t="shared" si="887"/>
        <v>0</v>
      </c>
      <c r="R533" s="64">
        <f t="shared" si="887"/>
        <v>0</v>
      </c>
      <c r="S533" s="64"/>
      <c r="T533" s="64">
        <f t="shared" si="887"/>
        <v>0</v>
      </c>
      <c r="U533" s="64"/>
    </row>
    <row r="534" spans="1:21" ht="31.5" hidden="1" outlineLevel="7" x14ac:dyDescent="0.2">
      <c r="A534" s="210" t="s">
        <v>354</v>
      </c>
      <c r="B534" s="210" t="s">
        <v>414</v>
      </c>
      <c r="C534" s="210" t="s">
        <v>159</v>
      </c>
      <c r="D534" s="210"/>
      <c r="E534" s="61" t="s">
        <v>637</v>
      </c>
      <c r="F534" s="3"/>
      <c r="G534" s="64">
        <f t="shared" si="886"/>
        <v>3707.18</v>
      </c>
      <c r="H534" s="64">
        <f t="shared" si="887"/>
        <v>3707.18</v>
      </c>
      <c r="I534" s="64">
        <f t="shared" si="886"/>
        <v>0</v>
      </c>
      <c r="J534" s="64">
        <f t="shared" si="886"/>
        <v>0</v>
      </c>
      <c r="K534" s="64">
        <f t="shared" si="887"/>
        <v>3707.18</v>
      </c>
      <c r="L534" s="64">
        <f t="shared" si="887"/>
        <v>0</v>
      </c>
      <c r="M534" s="64">
        <f t="shared" si="887"/>
        <v>0</v>
      </c>
      <c r="N534" s="64"/>
      <c r="O534" s="64">
        <f t="shared" si="887"/>
        <v>0</v>
      </c>
      <c r="P534" s="64"/>
      <c r="Q534" s="64">
        <f t="shared" si="887"/>
        <v>0</v>
      </c>
      <c r="R534" s="64">
        <f t="shared" si="887"/>
        <v>0</v>
      </c>
      <c r="S534" s="64"/>
      <c r="T534" s="64">
        <f t="shared" si="887"/>
        <v>0</v>
      </c>
      <c r="U534" s="64"/>
    </row>
    <row r="535" spans="1:21" ht="31.5" hidden="1" outlineLevel="7" x14ac:dyDescent="0.2">
      <c r="A535" s="210" t="s">
        <v>354</v>
      </c>
      <c r="B535" s="210" t="s">
        <v>414</v>
      </c>
      <c r="C535" s="210" t="s">
        <v>160</v>
      </c>
      <c r="D535" s="210"/>
      <c r="E535" s="61" t="s">
        <v>161</v>
      </c>
      <c r="F535" s="3"/>
      <c r="G535" s="64">
        <f t="shared" si="886"/>
        <v>3707.18</v>
      </c>
      <c r="H535" s="64">
        <f t="shared" si="887"/>
        <v>3707.18</v>
      </c>
      <c r="I535" s="64">
        <f t="shared" si="886"/>
        <v>0</v>
      </c>
      <c r="J535" s="64">
        <f t="shared" si="886"/>
        <v>0</v>
      </c>
      <c r="K535" s="64">
        <f t="shared" si="887"/>
        <v>3707.18</v>
      </c>
      <c r="L535" s="64">
        <f t="shared" si="887"/>
        <v>0</v>
      </c>
      <c r="M535" s="64">
        <f t="shared" si="887"/>
        <v>0</v>
      </c>
      <c r="N535" s="64"/>
      <c r="O535" s="64">
        <f t="shared" si="887"/>
        <v>0</v>
      </c>
      <c r="P535" s="64"/>
      <c r="Q535" s="64">
        <f t="shared" si="887"/>
        <v>0</v>
      </c>
      <c r="R535" s="64">
        <f t="shared" si="887"/>
        <v>0</v>
      </c>
      <c r="S535" s="64"/>
      <c r="T535" s="64">
        <f t="shared" si="887"/>
        <v>0</v>
      </c>
      <c r="U535" s="64"/>
    </row>
    <row r="536" spans="1:21" ht="31.5" hidden="1" outlineLevel="7" x14ac:dyDescent="0.2">
      <c r="A536" s="210" t="s">
        <v>354</v>
      </c>
      <c r="B536" s="210" t="s">
        <v>414</v>
      </c>
      <c r="C536" s="62" t="s">
        <v>621</v>
      </c>
      <c r="D536" s="62" t="s">
        <v>329</v>
      </c>
      <c r="E536" s="2" t="s">
        <v>622</v>
      </c>
      <c r="F536" s="3"/>
      <c r="G536" s="64">
        <f t="shared" si="886"/>
        <v>3707.18</v>
      </c>
      <c r="H536" s="64">
        <f t="shared" si="887"/>
        <v>3707.18</v>
      </c>
      <c r="I536" s="64">
        <f t="shared" si="886"/>
        <v>0</v>
      </c>
      <c r="J536" s="64">
        <f t="shared" si="886"/>
        <v>0</v>
      </c>
      <c r="K536" s="64">
        <f t="shared" si="887"/>
        <v>3707.18</v>
      </c>
      <c r="L536" s="64">
        <f t="shared" si="887"/>
        <v>0</v>
      </c>
      <c r="M536" s="64">
        <f t="shared" si="887"/>
        <v>0</v>
      </c>
      <c r="N536" s="64"/>
      <c r="O536" s="64">
        <f t="shared" si="887"/>
        <v>0</v>
      </c>
      <c r="P536" s="64"/>
      <c r="Q536" s="64">
        <f t="shared" si="887"/>
        <v>0</v>
      </c>
      <c r="R536" s="64">
        <f t="shared" si="887"/>
        <v>0</v>
      </c>
      <c r="S536" s="64"/>
      <c r="T536" s="64">
        <f t="shared" si="887"/>
        <v>0</v>
      </c>
      <c r="U536" s="64"/>
    </row>
    <row r="537" spans="1:21" ht="15.75" hidden="1" outlineLevel="7" x14ac:dyDescent="0.2">
      <c r="A537" s="59" t="s">
        <v>354</v>
      </c>
      <c r="B537" s="59" t="s">
        <v>414</v>
      </c>
      <c r="C537" s="63" t="s">
        <v>621</v>
      </c>
      <c r="D537" s="63" t="s">
        <v>41</v>
      </c>
      <c r="E537" s="78" t="s">
        <v>310</v>
      </c>
      <c r="F537" s="3"/>
      <c r="G537" s="3">
        <v>3707.18</v>
      </c>
      <c r="H537" s="3">
        <f>SUM(F537:G537)</f>
        <v>3707.18</v>
      </c>
      <c r="I537" s="3"/>
      <c r="J537" s="3"/>
      <c r="K537" s="3">
        <f>SUM(H537:J537)</f>
        <v>3707.18</v>
      </c>
      <c r="L537" s="69"/>
      <c r="M537" s="3"/>
      <c r="N537" s="3"/>
      <c r="O537" s="3"/>
      <c r="P537" s="3"/>
      <c r="Q537" s="69"/>
      <c r="R537" s="3"/>
      <c r="S537" s="3"/>
      <c r="T537" s="3"/>
      <c r="U537" s="3"/>
    </row>
    <row r="538" spans="1:21" ht="15.75" hidden="1" outlineLevel="7" x14ac:dyDescent="0.2">
      <c r="A538" s="59"/>
      <c r="B538" s="59"/>
      <c r="C538" s="59"/>
      <c r="D538" s="59"/>
      <c r="E538" s="82"/>
      <c r="F538" s="3"/>
      <c r="G538" s="3"/>
      <c r="H538" s="3"/>
      <c r="I538" s="3"/>
      <c r="J538" s="3"/>
      <c r="K538" s="3"/>
      <c r="L538" s="69"/>
      <c r="M538" s="3"/>
      <c r="N538" s="3"/>
      <c r="O538" s="3"/>
      <c r="P538" s="3"/>
      <c r="Q538" s="69"/>
      <c r="R538" s="3"/>
      <c r="S538" s="3"/>
      <c r="T538" s="3"/>
      <c r="U538" s="3"/>
    </row>
    <row r="539" spans="1:21" ht="15.75" hidden="1" x14ac:dyDescent="0.2">
      <c r="A539" s="210" t="s">
        <v>416</v>
      </c>
      <c r="B539" s="210"/>
      <c r="C539" s="210"/>
      <c r="D539" s="210"/>
      <c r="E539" s="61" t="s">
        <v>702</v>
      </c>
      <c r="F539" s="64">
        <f>F540+F555+F562</f>
        <v>18190.100000000002</v>
      </c>
      <c r="G539" s="64">
        <f t="shared" ref="G539:I539" si="888">G540+G555+G562</f>
        <v>0</v>
      </c>
      <c r="H539" s="64">
        <f t="shared" si="888"/>
        <v>18190.100000000002</v>
      </c>
      <c r="I539" s="64">
        <f t="shared" si="888"/>
        <v>0</v>
      </c>
      <c r="J539" s="64">
        <f t="shared" ref="J539:K539" si="889">J540+J555+J562</f>
        <v>0</v>
      </c>
      <c r="K539" s="64">
        <f t="shared" si="889"/>
        <v>18190.100000000002</v>
      </c>
      <c r="L539" s="64">
        <f>L540+L555+L562</f>
        <v>18190.100000000002</v>
      </c>
      <c r="M539" s="64">
        <f t="shared" ref="M539:O539" si="890">M540+M555+M562</f>
        <v>0</v>
      </c>
      <c r="N539" s="64">
        <f t="shared" ref="N539:P539" si="891">N540+N555+N562</f>
        <v>18190.100000000002</v>
      </c>
      <c r="O539" s="64">
        <f t="shared" si="890"/>
        <v>0</v>
      </c>
      <c r="P539" s="64">
        <f t="shared" si="891"/>
        <v>18190.100000000002</v>
      </c>
      <c r="Q539" s="64">
        <f>Q540+Q555+Q562</f>
        <v>18190.100000000002</v>
      </c>
      <c r="R539" s="64">
        <f t="shared" ref="R539:T539" si="892">R540+R555+R562</f>
        <v>0</v>
      </c>
      <c r="S539" s="64">
        <f t="shared" ref="S539:U539" si="893">S540+S555+S562</f>
        <v>18190.100000000002</v>
      </c>
      <c r="T539" s="64">
        <f t="shared" si="892"/>
        <v>0</v>
      </c>
      <c r="U539" s="64">
        <f t="shared" si="893"/>
        <v>18190.100000000002</v>
      </c>
    </row>
    <row r="540" spans="1:21" ht="15.75" hidden="1" x14ac:dyDescent="0.2">
      <c r="A540" s="210" t="s">
        <v>416</v>
      </c>
      <c r="B540" s="210" t="s">
        <v>341</v>
      </c>
      <c r="C540" s="210"/>
      <c r="D540" s="210"/>
      <c r="E540" s="60" t="s">
        <v>342</v>
      </c>
      <c r="F540" s="64">
        <f>F541+F548</f>
        <v>16321.2</v>
      </c>
      <c r="G540" s="64">
        <f t="shared" ref="G540:I540" si="894">G541+G548</f>
        <v>0</v>
      </c>
      <c r="H540" s="64">
        <f t="shared" si="894"/>
        <v>16321.2</v>
      </c>
      <c r="I540" s="64">
        <f t="shared" si="894"/>
        <v>0</v>
      </c>
      <c r="J540" s="64">
        <f t="shared" ref="J540:K540" si="895">J541+J548</f>
        <v>0</v>
      </c>
      <c r="K540" s="64">
        <f t="shared" si="895"/>
        <v>16321.2</v>
      </c>
      <c r="L540" s="64">
        <f>L541+L548</f>
        <v>16321.2</v>
      </c>
      <c r="M540" s="64">
        <f t="shared" ref="M540:O540" si="896">M541+M548</f>
        <v>0</v>
      </c>
      <c r="N540" s="64">
        <f t="shared" ref="N540:P540" si="897">N541+N548</f>
        <v>16321.2</v>
      </c>
      <c r="O540" s="64">
        <f t="shared" si="896"/>
        <v>0</v>
      </c>
      <c r="P540" s="64">
        <f t="shared" si="897"/>
        <v>16321.2</v>
      </c>
      <c r="Q540" s="64">
        <f>Q541+Q548</f>
        <v>16321.2</v>
      </c>
      <c r="R540" s="64">
        <f t="shared" ref="R540:T540" si="898">R541+R548</f>
        <v>0</v>
      </c>
      <c r="S540" s="64">
        <f t="shared" ref="S540:U540" si="899">S541+S548</f>
        <v>16321.2</v>
      </c>
      <c r="T540" s="64">
        <f t="shared" si="898"/>
        <v>0</v>
      </c>
      <c r="U540" s="64">
        <f t="shared" si="899"/>
        <v>16321.2</v>
      </c>
    </row>
    <row r="541" spans="1:21" ht="31.5" hidden="1" outlineLevel="1" x14ac:dyDescent="0.2">
      <c r="A541" s="210" t="s">
        <v>416</v>
      </c>
      <c r="B541" s="210" t="s">
        <v>357</v>
      </c>
      <c r="C541" s="210"/>
      <c r="D541" s="210"/>
      <c r="E541" s="61" t="s">
        <v>358</v>
      </c>
      <c r="F541" s="64">
        <f t="shared" ref="F541:U544" si="900">F542</f>
        <v>16244.1</v>
      </c>
      <c r="G541" s="64">
        <f t="shared" si="900"/>
        <v>0</v>
      </c>
      <c r="H541" s="64">
        <f t="shared" si="900"/>
        <v>16244.1</v>
      </c>
      <c r="I541" s="64">
        <f t="shared" si="900"/>
        <v>0</v>
      </c>
      <c r="J541" s="64">
        <f t="shared" si="900"/>
        <v>0</v>
      </c>
      <c r="K541" s="64">
        <f t="shared" si="900"/>
        <v>16244.1</v>
      </c>
      <c r="L541" s="64">
        <f t="shared" ref="L541:Q544" si="901">L542</f>
        <v>16244.1</v>
      </c>
      <c r="M541" s="64">
        <f t="shared" si="900"/>
        <v>0</v>
      </c>
      <c r="N541" s="64">
        <f t="shared" si="900"/>
        <v>16244.1</v>
      </c>
      <c r="O541" s="64">
        <f t="shared" si="900"/>
        <v>0</v>
      </c>
      <c r="P541" s="64">
        <f t="shared" si="900"/>
        <v>16244.1</v>
      </c>
      <c r="Q541" s="64">
        <f t="shared" si="901"/>
        <v>16244.1</v>
      </c>
      <c r="R541" s="64">
        <f t="shared" si="900"/>
        <v>0</v>
      </c>
      <c r="S541" s="64">
        <f t="shared" si="900"/>
        <v>16244.1</v>
      </c>
      <c r="T541" s="64">
        <f t="shared" si="900"/>
        <v>0</v>
      </c>
      <c r="U541" s="64">
        <f t="shared" si="900"/>
        <v>16244.1</v>
      </c>
    </row>
    <row r="542" spans="1:21" ht="16.5" hidden="1" customHeight="1" outlineLevel="2" x14ac:dyDescent="0.2">
      <c r="A542" s="210" t="s">
        <v>416</v>
      </c>
      <c r="B542" s="210" t="s">
        <v>357</v>
      </c>
      <c r="C542" s="210" t="s">
        <v>93</v>
      </c>
      <c r="D542" s="210"/>
      <c r="E542" s="61" t="s">
        <v>656</v>
      </c>
      <c r="F542" s="64">
        <f t="shared" si="900"/>
        <v>16244.1</v>
      </c>
      <c r="G542" s="64">
        <f t="shared" si="900"/>
        <v>0</v>
      </c>
      <c r="H542" s="64">
        <f t="shared" si="900"/>
        <v>16244.1</v>
      </c>
      <c r="I542" s="64">
        <f t="shared" si="900"/>
        <v>0</v>
      </c>
      <c r="J542" s="64">
        <f t="shared" si="900"/>
        <v>0</v>
      </c>
      <c r="K542" s="64">
        <f t="shared" si="900"/>
        <v>16244.1</v>
      </c>
      <c r="L542" s="64">
        <f t="shared" si="901"/>
        <v>16244.1</v>
      </c>
      <c r="M542" s="64">
        <f t="shared" si="900"/>
        <v>0</v>
      </c>
      <c r="N542" s="64">
        <f t="shared" si="900"/>
        <v>16244.1</v>
      </c>
      <c r="O542" s="64">
        <f t="shared" si="900"/>
        <v>0</v>
      </c>
      <c r="P542" s="64">
        <f t="shared" si="900"/>
        <v>16244.1</v>
      </c>
      <c r="Q542" s="64">
        <f t="shared" si="901"/>
        <v>16244.1</v>
      </c>
      <c r="R542" s="64">
        <f t="shared" si="900"/>
        <v>0</v>
      </c>
      <c r="S542" s="64">
        <f t="shared" si="900"/>
        <v>16244.1</v>
      </c>
      <c r="T542" s="64">
        <f t="shared" si="900"/>
        <v>0</v>
      </c>
      <c r="U542" s="64">
        <f t="shared" si="900"/>
        <v>16244.1</v>
      </c>
    </row>
    <row r="543" spans="1:21" ht="31.5" hidden="1" outlineLevel="3" x14ac:dyDescent="0.2">
      <c r="A543" s="210" t="s">
        <v>416</v>
      </c>
      <c r="B543" s="210" t="s">
        <v>357</v>
      </c>
      <c r="C543" s="210" t="s">
        <v>104</v>
      </c>
      <c r="D543" s="210"/>
      <c r="E543" s="61" t="s">
        <v>667</v>
      </c>
      <c r="F543" s="64">
        <f t="shared" si="900"/>
        <v>16244.1</v>
      </c>
      <c r="G543" s="64">
        <f t="shared" si="900"/>
        <v>0</v>
      </c>
      <c r="H543" s="64">
        <f t="shared" si="900"/>
        <v>16244.1</v>
      </c>
      <c r="I543" s="64">
        <f t="shared" si="900"/>
        <v>0</v>
      </c>
      <c r="J543" s="64">
        <f t="shared" si="900"/>
        <v>0</v>
      </c>
      <c r="K543" s="64">
        <f t="shared" si="900"/>
        <v>16244.1</v>
      </c>
      <c r="L543" s="64">
        <f t="shared" si="901"/>
        <v>16244.1</v>
      </c>
      <c r="M543" s="64">
        <f t="shared" si="900"/>
        <v>0</v>
      </c>
      <c r="N543" s="64">
        <f t="shared" si="900"/>
        <v>16244.1</v>
      </c>
      <c r="O543" s="64">
        <f t="shared" si="900"/>
        <v>0</v>
      </c>
      <c r="P543" s="64">
        <f t="shared" si="900"/>
        <v>16244.1</v>
      </c>
      <c r="Q543" s="64">
        <f t="shared" si="901"/>
        <v>16244.1</v>
      </c>
      <c r="R543" s="64">
        <f t="shared" si="900"/>
        <v>0</v>
      </c>
      <c r="S543" s="64">
        <f t="shared" si="900"/>
        <v>16244.1</v>
      </c>
      <c r="T543" s="64">
        <f t="shared" si="900"/>
        <v>0</v>
      </c>
      <c r="U543" s="64">
        <f t="shared" si="900"/>
        <v>16244.1</v>
      </c>
    </row>
    <row r="544" spans="1:21" ht="31.5" hidden="1" outlineLevel="4" x14ac:dyDescent="0.2">
      <c r="A544" s="210" t="s">
        <v>416</v>
      </c>
      <c r="B544" s="210" t="s">
        <v>357</v>
      </c>
      <c r="C544" s="210" t="s">
        <v>148</v>
      </c>
      <c r="D544" s="210"/>
      <c r="E544" s="61" t="s">
        <v>26</v>
      </c>
      <c r="F544" s="64">
        <f t="shared" si="900"/>
        <v>16244.1</v>
      </c>
      <c r="G544" s="64">
        <f t="shared" si="900"/>
        <v>0</v>
      </c>
      <c r="H544" s="64">
        <f t="shared" si="900"/>
        <v>16244.1</v>
      </c>
      <c r="I544" s="64">
        <f t="shared" si="900"/>
        <v>0</v>
      </c>
      <c r="J544" s="64">
        <f t="shared" si="900"/>
        <v>0</v>
      </c>
      <c r="K544" s="64">
        <f t="shared" si="900"/>
        <v>16244.1</v>
      </c>
      <c r="L544" s="64">
        <f t="shared" si="901"/>
        <v>16244.1</v>
      </c>
      <c r="M544" s="64">
        <f t="shared" si="900"/>
        <v>0</v>
      </c>
      <c r="N544" s="64">
        <f t="shared" si="900"/>
        <v>16244.1</v>
      </c>
      <c r="O544" s="64">
        <f t="shared" si="900"/>
        <v>0</v>
      </c>
      <c r="P544" s="64">
        <f t="shared" si="900"/>
        <v>16244.1</v>
      </c>
      <c r="Q544" s="64">
        <f t="shared" si="901"/>
        <v>16244.1</v>
      </c>
      <c r="R544" s="64">
        <f t="shared" si="900"/>
        <v>0</v>
      </c>
      <c r="S544" s="64">
        <f t="shared" si="900"/>
        <v>16244.1</v>
      </c>
      <c r="T544" s="64">
        <f t="shared" si="900"/>
        <v>0</v>
      </c>
      <c r="U544" s="64">
        <f t="shared" si="900"/>
        <v>16244.1</v>
      </c>
    </row>
    <row r="545" spans="1:21" ht="15.75" hidden="1" outlineLevel="5" x14ac:dyDescent="0.2">
      <c r="A545" s="210" t="s">
        <v>416</v>
      </c>
      <c r="B545" s="210" t="s">
        <v>357</v>
      </c>
      <c r="C545" s="210" t="s">
        <v>193</v>
      </c>
      <c r="D545" s="210"/>
      <c r="E545" s="61" t="s">
        <v>28</v>
      </c>
      <c r="F545" s="64">
        <f>F546+F547</f>
        <v>16244.1</v>
      </c>
      <c r="G545" s="64">
        <f t="shared" ref="G545:I545" si="902">G546+G547</f>
        <v>0</v>
      </c>
      <c r="H545" s="64">
        <f t="shared" si="902"/>
        <v>16244.1</v>
      </c>
      <c r="I545" s="64">
        <f t="shared" si="902"/>
        <v>0</v>
      </c>
      <c r="J545" s="64">
        <f t="shared" ref="J545:K545" si="903">J546+J547</f>
        <v>0</v>
      </c>
      <c r="K545" s="64">
        <f t="shared" si="903"/>
        <v>16244.1</v>
      </c>
      <c r="L545" s="64">
        <f t="shared" ref="L545:Q545" si="904">L546+L547</f>
        <v>16244.1</v>
      </c>
      <c r="M545" s="64">
        <f t="shared" ref="M545:O545" si="905">M546+M547</f>
        <v>0</v>
      </c>
      <c r="N545" s="64">
        <f t="shared" ref="N545:P545" si="906">N546+N547</f>
        <v>16244.1</v>
      </c>
      <c r="O545" s="64">
        <f t="shared" si="905"/>
        <v>0</v>
      </c>
      <c r="P545" s="64">
        <f t="shared" si="906"/>
        <v>16244.1</v>
      </c>
      <c r="Q545" s="64">
        <f t="shared" si="904"/>
        <v>16244.1</v>
      </c>
      <c r="R545" s="64">
        <f t="shared" ref="R545:T545" si="907">R546+R547</f>
        <v>0</v>
      </c>
      <c r="S545" s="64">
        <f t="shared" ref="S545:U545" si="908">S546+S547</f>
        <v>16244.1</v>
      </c>
      <c r="T545" s="64">
        <f t="shared" si="907"/>
        <v>0</v>
      </c>
      <c r="U545" s="64">
        <f t="shared" si="908"/>
        <v>16244.1</v>
      </c>
    </row>
    <row r="546" spans="1:21" ht="31.5" hidden="1" outlineLevel="7" x14ac:dyDescent="0.2">
      <c r="A546" s="59" t="s">
        <v>416</v>
      </c>
      <c r="B546" s="59" t="s">
        <v>357</v>
      </c>
      <c r="C546" s="59" t="s">
        <v>193</v>
      </c>
      <c r="D546" s="59" t="s">
        <v>3</v>
      </c>
      <c r="E546" s="82" t="s">
        <v>4</v>
      </c>
      <c r="F546" s="3">
        <v>15255.6</v>
      </c>
      <c r="G546" s="3"/>
      <c r="H546" s="3">
        <f t="shared" ref="H546:H547" si="909">SUM(F546:G546)</f>
        <v>15255.6</v>
      </c>
      <c r="I546" s="3"/>
      <c r="J546" s="3"/>
      <c r="K546" s="3">
        <f t="shared" ref="K546:K547" si="910">SUM(H546:J546)</f>
        <v>15255.6</v>
      </c>
      <c r="L546" s="69">
        <v>15255.6</v>
      </c>
      <c r="M546" s="3"/>
      <c r="N546" s="3">
        <f t="shared" ref="N546:N547" si="911">SUM(L546:M546)</f>
        <v>15255.6</v>
      </c>
      <c r="O546" s="3"/>
      <c r="P546" s="3">
        <f t="shared" ref="P546:P547" si="912">SUM(N546:O546)</f>
        <v>15255.6</v>
      </c>
      <c r="Q546" s="69">
        <v>15255.6</v>
      </c>
      <c r="R546" s="3"/>
      <c r="S546" s="3">
        <f t="shared" ref="S546:S547" si="913">SUM(Q546:R546)</f>
        <v>15255.6</v>
      </c>
      <c r="T546" s="3"/>
      <c r="U546" s="3">
        <f t="shared" ref="U546:U547" si="914">SUM(S546:T546)</f>
        <v>15255.6</v>
      </c>
    </row>
    <row r="547" spans="1:21" ht="15.75" hidden="1" outlineLevel="7" x14ac:dyDescent="0.2">
      <c r="A547" s="59" t="s">
        <v>416</v>
      </c>
      <c r="B547" s="59" t="s">
        <v>357</v>
      </c>
      <c r="C547" s="59" t="s">
        <v>193</v>
      </c>
      <c r="D547" s="59" t="s">
        <v>6</v>
      </c>
      <c r="E547" s="82" t="s">
        <v>7</v>
      </c>
      <c r="F547" s="3">
        <v>988.5</v>
      </c>
      <c r="G547" s="3"/>
      <c r="H547" s="3">
        <f t="shared" si="909"/>
        <v>988.5</v>
      </c>
      <c r="I547" s="3"/>
      <c r="J547" s="3"/>
      <c r="K547" s="3">
        <f t="shared" si="910"/>
        <v>988.5</v>
      </c>
      <c r="L547" s="69">
        <v>988.5</v>
      </c>
      <c r="M547" s="3"/>
      <c r="N547" s="3">
        <f t="shared" si="911"/>
        <v>988.5</v>
      </c>
      <c r="O547" s="3"/>
      <c r="P547" s="3">
        <f t="shared" si="912"/>
        <v>988.5</v>
      </c>
      <c r="Q547" s="69">
        <v>988.5</v>
      </c>
      <c r="R547" s="3"/>
      <c r="S547" s="3">
        <f t="shared" si="913"/>
        <v>988.5</v>
      </c>
      <c r="T547" s="3"/>
      <c r="U547" s="3">
        <f t="shared" si="914"/>
        <v>988.5</v>
      </c>
    </row>
    <row r="548" spans="1:21" ht="15.75" hidden="1" outlineLevel="1" x14ac:dyDescent="0.2">
      <c r="A548" s="210" t="s">
        <v>416</v>
      </c>
      <c r="B548" s="210" t="s">
        <v>345</v>
      </c>
      <c r="C548" s="210"/>
      <c r="D548" s="210"/>
      <c r="E548" s="61" t="s">
        <v>346</v>
      </c>
      <c r="F548" s="64">
        <f t="shared" ref="F548:U551" si="915">F549</f>
        <v>77.099999999999994</v>
      </c>
      <c r="G548" s="64">
        <f t="shared" si="915"/>
        <v>0</v>
      </c>
      <c r="H548" s="64">
        <f t="shared" si="915"/>
        <v>77.099999999999994</v>
      </c>
      <c r="I548" s="64">
        <f t="shared" si="915"/>
        <v>0</v>
      </c>
      <c r="J548" s="64">
        <f t="shared" si="915"/>
        <v>0</v>
      </c>
      <c r="K548" s="64">
        <f t="shared" si="915"/>
        <v>77.099999999999994</v>
      </c>
      <c r="L548" s="64">
        <f t="shared" ref="L548:Q551" si="916">L549</f>
        <v>77.099999999999994</v>
      </c>
      <c r="M548" s="64">
        <f t="shared" si="915"/>
        <v>0</v>
      </c>
      <c r="N548" s="64">
        <f t="shared" si="915"/>
        <v>77.099999999999994</v>
      </c>
      <c r="O548" s="64">
        <f t="shared" si="915"/>
        <v>0</v>
      </c>
      <c r="P548" s="64">
        <f t="shared" si="915"/>
        <v>77.099999999999994</v>
      </c>
      <c r="Q548" s="64">
        <f t="shared" si="916"/>
        <v>77.099999999999994</v>
      </c>
      <c r="R548" s="64">
        <f t="shared" si="915"/>
        <v>0</v>
      </c>
      <c r="S548" s="64">
        <f t="shared" si="915"/>
        <v>77.099999999999994</v>
      </c>
      <c r="T548" s="64">
        <f t="shared" si="915"/>
        <v>0</v>
      </c>
      <c r="U548" s="64">
        <f t="shared" si="915"/>
        <v>77.099999999999994</v>
      </c>
    </row>
    <row r="549" spans="1:21" ht="31.5" hidden="1" outlineLevel="2" x14ac:dyDescent="0.2">
      <c r="A549" s="210" t="s">
        <v>416</v>
      </c>
      <c r="B549" s="210" t="s">
        <v>345</v>
      </c>
      <c r="C549" s="210" t="s">
        <v>23</v>
      </c>
      <c r="D549" s="210"/>
      <c r="E549" s="61" t="s">
        <v>672</v>
      </c>
      <c r="F549" s="64">
        <f t="shared" si="915"/>
        <v>77.099999999999994</v>
      </c>
      <c r="G549" s="64">
        <f t="shared" si="915"/>
        <v>0</v>
      </c>
      <c r="H549" s="64">
        <f t="shared" si="915"/>
        <v>77.099999999999994</v>
      </c>
      <c r="I549" s="64">
        <f t="shared" si="915"/>
        <v>0</v>
      </c>
      <c r="J549" s="64">
        <f t="shared" si="915"/>
        <v>0</v>
      </c>
      <c r="K549" s="64">
        <f t="shared" si="915"/>
        <v>77.099999999999994</v>
      </c>
      <c r="L549" s="64">
        <f t="shared" si="916"/>
        <v>77.099999999999994</v>
      </c>
      <c r="M549" s="64">
        <f t="shared" si="915"/>
        <v>0</v>
      </c>
      <c r="N549" s="64">
        <f t="shared" si="915"/>
        <v>77.099999999999994</v>
      </c>
      <c r="O549" s="64">
        <f t="shared" si="915"/>
        <v>0</v>
      </c>
      <c r="P549" s="64">
        <f t="shared" si="915"/>
        <v>77.099999999999994</v>
      </c>
      <c r="Q549" s="64">
        <f t="shared" si="916"/>
        <v>77.099999999999994</v>
      </c>
      <c r="R549" s="64">
        <f t="shared" si="915"/>
        <v>0</v>
      </c>
      <c r="S549" s="64">
        <f t="shared" si="915"/>
        <v>77.099999999999994</v>
      </c>
      <c r="T549" s="64">
        <f t="shared" si="915"/>
        <v>0</v>
      </c>
      <c r="U549" s="64">
        <f t="shared" si="915"/>
        <v>77.099999999999994</v>
      </c>
    </row>
    <row r="550" spans="1:21" ht="15.75" hidden="1" outlineLevel="3" x14ac:dyDescent="0.2">
      <c r="A550" s="210" t="s">
        <v>416</v>
      </c>
      <c r="B550" s="210" t="s">
        <v>345</v>
      </c>
      <c r="C550" s="210" t="s">
        <v>45</v>
      </c>
      <c r="D550" s="210"/>
      <c r="E550" s="61" t="s">
        <v>693</v>
      </c>
      <c r="F550" s="64">
        <f t="shared" si="915"/>
        <v>77.099999999999994</v>
      </c>
      <c r="G550" s="64">
        <f t="shared" si="915"/>
        <v>0</v>
      </c>
      <c r="H550" s="64">
        <f t="shared" si="915"/>
        <v>77.099999999999994</v>
      </c>
      <c r="I550" s="64">
        <f t="shared" si="915"/>
        <v>0</v>
      </c>
      <c r="J550" s="64">
        <f t="shared" si="915"/>
        <v>0</v>
      </c>
      <c r="K550" s="64">
        <f t="shared" si="915"/>
        <v>77.099999999999994</v>
      </c>
      <c r="L550" s="64">
        <f t="shared" si="916"/>
        <v>77.099999999999994</v>
      </c>
      <c r="M550" s="64">
        <f t="shared" si="915"/>
        <v>0</v>
      </c>
      <c r="N550" s="64">
        <f t="shared" si="915"/>
        <v>77.099999999999994</v>
      </c>
      <c r="O550" s="64">
        <f t="shared" si="915"/>
        <v>0</v>
      </c>
      <c r="P550" s="64">
        <f t="shared" si="915"/>
        <v>77.099999999999994</v>
      </c>
      <c r="Q550" s="64">
        <f t="shared" si="916"/>
        <v>77.099999999999994</v>
      </c>
      <c r="R550" s="64">
        <f t="shared" si="915"/>
        <v>0</v>
      </c>
      <c r="S550" s="64">
        <f t="shared" si="915"/>
        <v>77.099999999999994</v>
      </c>
      <c r="T550" s="64">
        <f t="shared" si="915"/>
        <v>0</v>
      </c>
      <c r="U550" s="64">
        <f t="shared" si="915"/>
        <v>77.099999999999994</v>
      </c>
    </row>
    <row r="551" spans="1:21" ht="31.5" hidden="1" outlineLevel="4" x14ac:dyDescent="0.2">
      <c r="A551" s="210" t="s">
        <v>416</v>
      </c>
      <c r="B551" s="210" t="s">
        <v>345</v>
      </c>
      <c r="C551" s="210" t="s">
        <v>46</v>
      </c>
      <c r="D551" s="210"/>
      <c r="E551" s="61" t="s">
        <v>683</v>
      </c>
      <c r="F551" s="64">
        <f t="shared" si="915"/>
        <v>77.099999999999994</v>
      </c>
      <c r="G551" s="64">
        <f t="shared" si="915"/>
        <v>0</v>
      </c>
      <c r="H551" s="64">
        <f t="shared" si="915"/>
        <v>77.099999999999994</v>
      </c>
      <c r="I551" s="64">
        <f t="shared" si="915"/>
        <v>0</v>
      </c>
      <c r="J551" s="64">
        <f t="shared" si="915"/>
        <v>0</v>
      </c>
      <c r="K551" s="64">
        <f t="shared" si="915"/>
        <v>77.099999999999994</v>
      </c>
      <c r="L551" s="64">
        <f t="shared" si="916"/>
        <v>77.099999999999994</v>
      </c>
      <c r="M551" s="64">
        <f t="shared" si="915"/>
        <v>0</v>
      </c>
      <c r="N551" s="64">
        <f t="shared" si="915"/>
        <v>77.099999999999994</v>
      </c>
      <c r="O551" s="64">
        <f t="shared" si="915"/>
        <v>0</v>
      </c>
      <c r="P551" s="64">
        <f t="shared" si="915"/>
        <v>77.099999999999994</v>
      </c>
      <c r="Q551" s="64">
        <f t="shared" si="916"/>
        <v>77.099999999999994</v>
      </c>
      <c r="R551" s="64">
        <f t="shared" si="915"/>
        <v>0</v>
      </c>
      <c r="S551" s="64">
        <f t="shared" si="915"/>
        <v>77.099999999999994</v>
      </c>
      <c r="T551" s="64">
        <f t="shared" si="915"/>
        <v>0</v>
      </c>
      <c r="U551" s="64">
        <f t="shared" si="915"/>
        <v>77.099999999999994</v>
      </c>
    </row>
    <row r="552" spans="1:21" ht="15.75" hidden="1" outlineLevel="5" x14ac:dyDescent="0.2">
      <c r="A552" s="210" t="s">
        <v>416</v>
      </c>
      <c r="B552" s="210" t="s">
        <v>345</v>
      </c>
      <c r="C552" s="210" t="s">
        <v>47</v>
      </c>
      <c r="D552" s="210"/>
      <c r="E552" s="61" t="s">
        <v>48</v>
      </c>
      <c r="F552" s="64">
        <f t="shared" ref="F552:I552" si="917">F553+F554</f>
        <v>77.099999999999994</v>
      </c>
      <c r="G552" s="64">
        <f t="shared" si="917"/>
        <v>0</v>
      </c>
      <c r="H552" s="64">
        <f t="shared" si="917"/>
        <v>77.099999999999994</v>
      </c>
      <c r="I552" s="64">
        <f t="shared" si="917"/>
        <v>0</v>
      </c>
      <c r="J552" s="64">
        <f t="shared" ref="J552:K552" si="918">J553+J554</f>
        <v>0</v>
      </c>
      <c r="K552" s="64">
        <f t="shared" si="918"/>
        <v>77.099999999999994</v>
      </c>
      <c r="L552" s="64">
        <f t="shared" ref="L552:S552" si="919">L553+L554</f>
        <v>77.099999999999994</v>
      </c>
      <c r="M552" s="64">
        <f t="shared" si="919"/>
        <v>0</v>
      </c>
      <c r="N552" s="64">
        <f t="shared" si="919"/>
        <v>77.099999999999994</v>
      </c>
      <c r="O552" s="64">
        <f t="shared" ref="O552:P552" si="920">O553+O554</f>
        <v>0</v>
      </c>
      <c r="P552" s="64">
        <f t="shared" si="920"/>
        <v>77.099999999999994</v>
      </c>
      <c r="Q552" s="64">
        <f t="shared" si="919"/>
        <v>77.099999999999994</v>
      </c>
      <c r="R552" s="64">
        <f t="shared" si="919"/>
        <v>0</v>
      </c>
      <c r="S552" s="64">
        <f t="shared" si="919"/>
        <v>77.099999999999994</v>
      </c>
      <c r="T552" s="64">
        <f t="shared" ref="T552:U552" si="921">T553+T554</f>
        <v>0</v>
      </c>
      <c r="U552" s="64">
        <f t="shared" si="921"/>
        <v>77.099999999999994</v>
      </c>
    </row>
    <row r="553" spans="1:21" ht="31.5" hidden="1" outlineLevel="7" x14ac:dyDescent="0.2">
      <c r="A553" s="59" t="s">
        <v>416</v>
      </c>
      <c r="B553" s="59" t="s">
        <v>345</v>
      </c>
      <c r="C553" s="59" t="s">
        <v>47</v>
      </c>
      <c r="D553" s="59" t="s">
        <v>3</v>
      </c>
      <c r="E553" s="82" t="s">
        <v>4</v>
      </c>
      <c r="F553" s="3">
        <v>19.5</v>
      </c>
      <c r="G553" s="3"/>
      <c r="H553" s="3">
        <f t="shared" ref="H553:H554" si="922">SUM(F553:G553)</f>
        <v>19.5</v>
      </c>
      <c r="I553" s="3"/>
      <c r="J553" s="3"/>
      <c r="K553" s="3">
        <f t="shared" ref="K553:K554" si="923">SUM(H553:J553)</f>
        <v>19.5</v>
      </c>
      <c r="L553" s="69">
        <v>19.5</v>
      </c>
      <c r="M553" s="3"/>
      <c r="N553" s="3">
        <f t="shared" ref="N553:N554" si="924">SUM(L553:M553)</f>
        <v>19.5</v>
      </c>
      <c r="O553" s="3"/>
      <c r="P553" s="3">
        <f t="shared" ref="P553:P554" si="925">SUM(N553:O553)</f>
        <v>19.5</v>
      </c>
      <c r="Q553" s="69">
        <v>19.5</v>
      </c>
      <c r="R553" s="3"/>
      <c r="S553" s="3">
        <f t="shared" ref="S553:S554" si="926">SUM(Q553:R553)</f>
        <v>19.5</v>
      </c>
      <c r="T553" s="3"/>
      <c r="U553" s="3">
        <f t="shared" ref="U553:U554" si="927">SUM(S553:T553)</f>
        <v>19.5</v>
      </c>
    </row>
    <row r="554" spans="1:21" ht="15.75" hidden="1" outlineLevel="7" x14ac:dyDescent="0.2">
      <c r="A554" s="59" t="s">
        <v>416</v>
      </c>
      <c r="B554" s="59" t="s">
        <v>345</v>
      </c>
      <c r="C554" s="59" t="s">
        <v>47</v>
      </c>
      <c r="D554" s="59" t="s">
        <v>6</v>
      </c>
      <c r="E554" s="82" t="s">
        <v>7</v>
      </c>
      <c r="F554" s="3">
        <v>57.6</v>
      </c>
      <c r="G554" s="3"/>
      <c r="H554" s="3">
        <f t="shared" si="922"/>
        <v>57.6</v>
      </c>
      <c r="I554" s="3"/>
      <c r="J554" s="3"/>
      <c r="K554" s="3">
        <f t="shared" si="923"/>
        <v>57.6</v>
      </c>
      <c r="L554" s="69">
        <v>57.6</v>
      </c>
      <c r="M554" s="3"/>
      <c r="N554" s="3">
        <f t="shared" si="924"/>
        <v>57.6</v>
      </c>
      <c r="O554" s="3"/>
      <c r="P554" s="3">
        <f t="shared" si="925"/>
        <v>57.6</v>
      </c>
      <c r="Q554" s="69">
        <v>57.6</v>
      </c>
      <c r="R554" s="3"/>
      <c r="S554" s="3">
        <f t="shared" si="926"/>
        <v>57.6</v>
      </c>
      <c r="T554" s="3"/>
      <c r="U554" s="3">
        <f t="shared" si="927"/>
        <v>57.6</v>
      </c>
    </row>
    <row r="555" spans="1:21" ht="15.75" hidden="1" outlineLevel="7" x14ac:dyDescent="0.2">
      <c r="A555" s="210" t="s">
        <v>416</v>
      </c>
      <c r="B555" s="210" t="s">
        <v>369</v>
      </c>
      <c r="C555" s="59"/>
      <c r="D555" s="59"/>
      <c r="E555" s="60" t="s">
        <v>370</v>
      </c>
      <c r="F555" s="64">
        <f>F556</f>
        <v>1847.9</v>
      </c>
      <c r="G555" s="64">
        <f t="shared" ref="G555:K555" si="928">G556</f>
        <v>0</v>
      </c>
      <c r="H555" s="64">
        <f t="shared" si="928"/>
        <v>1847.9</v>
      </c>
      <c r="I555" s="64">
        <f t="shared" si="928"/>
        <v>0</v>
      </c>
      <c r="J555" s="64">
        <f t="shared" si="928"/>
        <v>0</v>
      </c>
      <c r="K555" s="64">
        <f t="shared" si="928"/>
        <v>1847.9</v>
      </c>
      <c r="L555" s="64">
        <f t="shared" ref="L555:Q555" si="929">L556</f>
        <v>1847.9</v>
      </c>
      <c r="M555" s="64">
        <f t="shared" ref="M555:O555" si="930">M556</f>
        <v>0</v>
      </c>
      <c r="N555" s="64">
        <f t="shared" ref="N555:P555" si="931">N556</f>
        <v>1847.9</v>
      </c>
      <c r="O555" s="64">
        <f t="shared" si="930"/>
        <v>0</v>
      </c>
      <c r="P555" s="64">
        <f t="shared" si="931"/>
        <v>1847.9</v>
      </c>
      <c r="Q555" s="64">
        <f t="shared" si="929"/>
        <v>1847.9</v>
      </c>
      <c r="R555" s="64">
        <f t="shared" ref="R555:T555" si="932">R556</f>
        <v>0</v>
      </c>
      <c r="S555" s="64">
        <f t="shared" ref="S555:U555" si="933">S556</f>
        <v>1847.9</v>
      </c>
      <c r="T555" s="64">
        <f t="shared" si="932"/>
        <v>0</v>
      </c>
      <c r="U555" s="64">
        <f t="shared" si="933"/>
        <v>1847.9</v>
      </c>
    </row>
    <row r="556" spans="1:21" ht="15.75" hidden="1" outlineLevel="1" x14ac:dyDescent="0.2">
      <c r="A556" s="210" t="s">
        <v>416</v>
      </c>
      <c r="B556" s="210" t="s">
        <v>378</v>
      </c>
      <c r="C556" s="210"/>
      <c r="D556" s="210"/>
      <c r="E556" s="61" t="s">
        <v>379</v>
      </c>
      <c r="F556" s="64">
        <f t="shared" ref="F556:U560" si="934">F557</f>
        <v>1847.9</v>
      </c>
      <c r="G556" s="64">
        <f t="shared" si="934"/>
        <v>0</v>
      </c>
      <c r="H556" s="64">
        <f t="shared" si="934"/>
        <v>1847.9</v>
      </c>
      <c r="I556" s="64">
        <f t="shared" si="934"/>
        <v>0</v>
      </c>
      <c r="J556" s="64">
        <f t="shared" si="934"/>
        <v>0</v>
      </c>
      <c r="K556" s="64">
        <f t="shared" si="934"/>
        <v>1847.9</v>
      </c>
      <c r="L556" s="64">
        <f t="shared" ref="L556:Q560" si="935">L557</f>
        <v>1847.9</v>
      </c>
      <c r="M556" s="64">
        <f t="shared" si="934"/>
        <v>0</v>
      </c>
      <c r="N556" s="64">
        <f t="shared" si="934"/>
        <v>1847.9</v>
      </c>
      <c r="O556" s="64">
        <f t="shared" si="934"/>
        <v>0</v>
      </c>
      <c r="P556" s="64">
        <f t="shared" si="934"/>
        <v>1847.9</v>
      </c>
      <c r="Q556" s="64">
        <f t="shared" si="935"/>
        <v>1847.9</v>
      </c>
      <c r="R556" s="64">
        <f t="shared" si="934"/>
        <v>0</v>
      </c>
      <c r="S556" s="64">
        <f t="shared" si="934"/>
        <v>1847.9</v>
      </c>
      <c r="T556" s="64">
        <f t="shared" si="934"/>
        <v>0</v>
      </c>
      <c r="U556" s="64">
        <f t="shared" si="934"/>
        <v>1847.9</v>
      </c>
    </row>
    <row r="557" spans="1:21" ht="18.75" hidden="1" customHeight="1" outlineLevel="2" x14ac:dyDescent="0.2">
      <c r="A557" s="210" t="s">
        <v>416</v>
      </c>
      <c r="B557" s="210" t="s">
        <v>378</v>
      </c>
      <c r="C557" s="210" t="s">
        <v>93</v>
      </c>
      <c r="D557" s="210"/>
      <c r="E557" s="61" t="s">
        <v>656</v>
      </c>
      <c r="F557" s="64">
        <f t="shared" si="934"/>
        <v>1847.9</v>
      </c>
      <c r="G557" s="64">
        <f t="shared" si="934"/>
        <v>0</v>
      </c>
      <c r="H557" s="64">
        <f t="shared" si="934"/>
        <v>1847.9</v>
      </c>
      <c r="I557" s="64">
        <f t="shared" si="934"/>
        <v>0</v>
      </c>
      <c r="J557" s="64">
        <f t="shared" si="934"/>
        <v>0</v>
      </c>
      <c r="K557" s="64">
        <f t="shared" si="934"/>
        <v>1847.9</v>
      </c>
      <c r="L557" s="64">
        <f t="shared" si="935"/>
        <v>1847.9</v>
      </c>
      <c r="M557" s="64">
        <f t="shared" si="934"/>
        <v>0</v>
      </c>
      <c r="N557" s="64">
        <f t="shared" si="934"/>
        <v>1847.9</v>
      </c>
      <c r="O557" s="64">
        <f t="shared" si="934"/>
        <v>0</v>
      </c>
      <c r="P557" s="64">
        <f t="shared" si="934"/>
        <v>1847.9</v>
      </c>
      <c r="Q557" s="64">
        <f t="shared" si="935"/>
        <v>1847.9</v>
      </c>
      <c r="R557" s="64">
        <f t="shared" si="934"/>
        <v>0</v>
      </c>
      <c r="S557" s="64">
        <f t="shared" si="934"/>
        <v>1847.9</v>
      </c>
      <c r="T557" s="64">
        <f t="shared" si="934"/>
        <v>0</v>
      </c>
      <c r="U557" s="64">
        <f t="shared" si="934"/>
        <v>1847.9</v>
      </c>
    </row>
    <row r="558" spans="1:21" ht="31.5" hidden="1" outlineLevel="3" x14ac:dyDescent="0.2">
      <c r="A558" s="210" t="s">
        <v>416</v>
      </c>
      <c r="B558" s="210" t="s">
        <v>378</v>
      </c>
      <c r="C558" s="210" t="s">
        <v>194</v>
      </c>
      <c r="D558" s="210"/>
      <c r="E558" s="61" t="s">
        <v>664</v>
      </c>
      <c r="F558" s="64">
        <f t="shared" si="934"/>
        <v>1847.9</v>
      </c>
      <c r="G558" s="64">
        <f t="shared" si="934"/>
        <v>0</v>
      </c>
      <c r="H558" s="64">
        <f t="shared" si="934"/>
        <v>1847.9</v>
      </c>
      <c r="I558" s="64">
        <f t="shared" si="934"/>
        <v>0</v>
      </c>
      <c r="J558" s="64">
        <f t="shared" si="934"/>
        <v>0</v>
      </c>
      <c r="K558" s="64">
        <f t="shared" si="934"/>
        <v>1847.9</v>
      </c>
      <c r="L558" s="64">
        <f t="shared" si="935"/>
        <v>1847.9</v>
      </c>
      <c r="M558" s="64">
        <f t="shared" si="934"/>
        <v>0</v>
      </c>
      <c r="N558" s="64">
        <f t="shared" si="934"/>
        <v>1847.9</v>
      </c>
      <c r="O558" s="64">
        <f t="shared" si="934"/>
        <v>0</v>
      </c>
      <c r="P558" s="64">
        <f t="shared" si="934"/>
        <v>1847.9</v>
      </c>
      <c r="Q558" s="64">
        <f t="shared" si="935"/>
        <v>1847.9</v>
      </c>
      <c r="R558" s="64">
        <f t="shared" si="934"/>
        <v>0</v>
      </c>
      <c r="S558" s="64">
        <f t="shared" si="934"/>
        <v>1847.9</v>
      </c>
      <c r="T558" s="64">
        <f t="shared" si="934"/>
        <v>0</v>
      </c>
      <c r="U558" s="64">
        <f t="shared" si="934"/>
        <v>1847.9</v>
      </c>
    </row>
    <row r="559" spans="1:21" ht="31.5" hidden="1" outlineLevel="4" x14ac:dyDescent="0.2">
      <c r="A559" s="210" t="s">
        <v>416</v>
      </c>
      <c r="B559" s="210" t="s">
        <v>378</v>
      </c>
      <c r="C559" s="210" t="s">
        <v>195</v>
      </c>
      <c r="D559" s="210"/>
      <c r="E559" s="61" t="s">
        <v>665</v>
      </c>
      <c r="F559" s="64">
        <f t="shared" si="934"/>
        <v>1847.9</v>
      </c>
      <c r="G559" s="64">
        <f t="shared" si="934"/>
        <v>0</v>
      </c>
      <c r="H559" s="64">
        <f t="shared" si="934"/>
        <v>1847.9</v>
      </c>
      <c r="I559" s="64">
        <f t="shared" si="934"/>
        <v>0</v>
      </c>
      <c r="J559" s="64">
        <f t="shared" si="934"/>
        <v>0</v>
      </c>
      <c r="K559" s="64">
        <f t="shared" si="934"/>
        <v>1847.9</v>
      </c>
      <c r="L559" s="64">
        <f t="shared" si="935"/>
        <v>1847.9</v>
      </c>
      <c r="M559" s="64">
        <f t="shared" si="934"/>
        <v>0</v>
      </c>
      <c r="N559" s="64">
        <f t="shared" si="934"/>
        <v>1847.9</v>
      </c>
      <c r="O559" s="64">
        <f t="shared" si="934"/>
        <v>0</v>
      </c>
      <c r="P559" s="64">
        <f t="shared" si="934"/>
        <v>1847.9</v>
      </c>
      <c r="Q559" s="64">
        <f t="shared" si="935"/>
        <v>1847.9</v>
      </c>
      <c r="R559" s="64">
        <f t="shared" si="934"/>
        <v>0</v>
      </c>
      <c r="S559" s="64">
        <f t="shared" si="934"/>
        <v>1847.9</v>
      </c>
      <c r="T559" s="64">
        <f t="shared" si="934"/>
        <v>0</v>
      </c>
      <c r="U559" s="64">
        <f t="shared" si="934"/>
        <v>1847.9</v>
      </c>
    </row>
    <row r="560" spans="1:21" ht="15.75" hidden="1" outlineLevel="5" x14ac:dyDescent="0.2">
      <c r="A560" s="210" t="s">
        <v>416</v>
      </c>
      <c r="B560" s="210" t="s">
        <v>378</v>
      </c>
      <c r="C560" s="210" t="s">
        <v>196</v>
      </c>
      <c r="D560" s="210"/>
      <c r="E560" s="61" t="s">
        <v>666</v>
      </c>
      <c r="F560" s="64">
        <f t="shared" si="934"/>
        <v>1847.9</v>
      </c>
      <c r="G560" s="64">
        <f t="shared" si="934"/>
        <v>0</v>
      </c>
      <c r="H560" s="64">
        <f t="shared" si="934"/>
        <v>1847.9</v>
      </c>
      <c r="I560" s="64">
        <f t="shared" si="934"/>
        <v>0</v>
      </c>
      <c r="J560" s="64">
        <f t="shared" si="934"/>
        <v>0</v>
      </c>
      <c r="K560" s="64">
        <f t="shared" si="934"/>
        <v>1847.9</v>
      </c>
      <c r="L560" s="64">
        <f t="shared" si="935"/>
        <v>1847.9</v>
      </c>
      <c r="M560" s="64">
        <f t="shared" si="934"/>
        <v>0</v>
      </c>
      <c r="N560" s="64">
        <f t="shared" si="934"/>
        <v>1847.9</v>
      </c>
      <c r="O560" s="64">
        <f t="shared" si="934"/>
        <v>0</v>
      </c>
      <c r="P560" s="64">
        <f t="shared" si="934"/>
        <v>1847.9</v>
      </c>
      <c r="Q560" s="64">
        <f t="shared" si="935"/>
        <v>1847.9</v>
      </c>
      <c r="R560" s="64">
        <f t="shared" si="934"/>
        <v>0</v>
      </c>
      <c r="S560" s="64">
        <f t="shared" si="934"/>
        <v>1847.9</v>
      </c>
      <c r="T560" s="64">
        <f t="shared" si="934"/>
        <v>0</v>
      </c>
      <c r="U560" s="64">
        <f t="shared" si="934"/>
        <v>1847.9</v>
      </c>
    </row>
    <row r="561" spans="1:21" ht="15.75" hidden="1" outlineLevel="7" x14ac:dyDescent="0.2">
      <c r="A561" s="59" t="s">
        <v>416</v>
      </c>
      <c r="B561" s="59" t="s">
        <v>378</v>
      </c>
      <c r="C561" s="59" t="s">
        <v>196</v>
      </c>
      <c r="D561" s="59" t="s">
        <v>6</v>
      </c>
      <c r="E561" s="82" t="s">
        <v>7</v>
      </c>
      <c r="F561" s="3">
        <v>1847.9</v>
      </c>
      <c r="G561" s="3"/>
      <c r="H561" s="3">
        <f>SUM(F561:G561)</f>
        <v>1847.9</v>
      </c>
      <c r="I561" s="3"/>
      <c r="J561" s="3"/>
      <c r="K561" s="3">
        <f>SUM(H561:J561)</f>
        <v>1847.9</v>
      </c>
      <c r="L561" s="69">
        <v>1847.9</v>
      </c>
      <c r="M561" s="3"/>
      <c r="N561" s="3">
        <f>SUM(L561:M561)</f>
        <v>1847.9</v>
      </c>
      <c r="O561" s="3"/>
      <c r="P561" s="3">
        <f>SUM(N561:O561)</f>
        <v>1847.9</v>
      </c>
      <c r="Q561" s="69">
        <v>1847.9</v>
      </c>
      <c r="R561" s="3"/>
      <c r="S561" s="3">
        <f>SUM(Q561:R561)</f>
        <v>1847.9</v>
      </c>
      <c r="T561" s="3"/>
      <c r="U561" s="3">
        <f>SUM(S561:T561)</f>
        <v>1847.9</v>
      </c>
    </row>
    <row r="562" spans="1:21" ht="15.75" hidden="1" outlineLevel="7" x14ac:dyDescent="0.2">
      <c r="A562" s="210" t="s">
        <v>416</v>
      </c>
      <c r="B562" s="210" t="s">
        <v>347</v>
      </c>
      <c r="C562" s="59"/>
      <c r="D562" s="59"/>
      <c r="E562" s="60" t="s">
        <v>348</v>
      </c>
      <c r="F562" s="64">
        <f t="shared" ref="F562:U567" si="936">F563</f>
        <v>21</v>
      </c>
      <c r="G562" s="64">
        <f t="shared" si="936"/>
        <v>0</v>
      </c>
      <c r="H562" s="64">
        <f t="shared" si="936"/>
        <v>21</v>
      </c>
      <c r="I562" s="64">
        <f t="shared" si="936"/>
        <v>0</v>
      </c>
      <c r="J562" s="64">
        <f t="shared" si="936"/>
        <v>0</v>
      </c>
      <c r="K562" s="64">
        <f t="shared" si="936"/>
        <v>21</v>
      </c>
      <c r="L562" s="64">
        <f t="shared" ref="L562:Q567" si="937">L563</f>
        <v>21</v>
      </c>
      <c r="M562" s="64">
        <f t="shared" si="936"/>
        <v>0</v>
      </c>
      <c r="N562" s="64">
        <f t="shared" si="936"/>
        <v>21</v>
      </c>
      <c r="O562" s="64">
        <f t="shared" si="936"/>
        <v>0</v>
      </c>
      <c r="P562" s="64">
        <f t="shared" si="936"/>
        <v>21</v>
      </c>
      <c r="Q562" s="64">
        <f t="shared" si="937"/>
        <v>21</v>
      </c>
      <c r="R562" s="64">
        <f t="shared" si="936"/>
        <v>0</v>
      </c>
      <c r="S562" s="64">
        <f t="shared" si="936"/>
        <v>21</v>
      </c>
      <c r="T562" s="64">
        <f t="shared" si="936"/>
        <v>0</v>
      </c>
      <c r="U562" s="64">
        <f t="shared" si="936"/>
        <v>21</v>
      </c>
    </row>
    <row r="563" spans="1:21" ht="15.75" hidden="1" outlineLevel="1" x14ac:dyDescent="0.2">
      <c r="A563" s="210" t="s">
        <v>416</v>
      </c>
      <c r="B563" s="210" t="s">
        <v>349</v>
      </c>
      <c r="C563" s="210"/>
      <c r="D563" s="210"/>
      <c r="E563" s="61" t="s">
        <v>350</v>
      </c>
      <c r="F563" s="64">
        <f t="shared" si="936"/>
        <v>21</v>
      </c>
      <c r="G563" s="64">
        <f t="shared" si="936"/>
        <v>0</v>
      </c>
      <c r="H563" s="64">
        <f t="shared" si="936"/>
        <v>21</v>
      </c>
      <c r="I563" s="64">
        <f t="shared" si="936"/>
        <v>0</v>
      </c>
      <c r="J563" s="64">
        <f t="shared" si="936"/>
        <v>0</v>
      </c>
      <c r="K563" s="64">
        <f t="shared" si="936"/>
        <v>21</v>
      </c>
      <c r="L563" s="64">
        <f t="shared" si="937"/>
        <v>21</v>
      </c>
      <c r="M563" s="64">
        <f t="shared" si="936"/>
        <v>0</v>
      </c>
      <c r="N563" s="64">
        <f t="shared" si="936"/>
        <v>21</v>
      </c>
      <c r="O563" s="64">
        <f t="shared" si="936"/>
        <v>0</v>
      </c>
      <c r="P563" s="64">
        <f t="shared" si="936"/>
        <v>21</v>
      </c>
      <c r="Q563" s="64">
        <f t="shared" si="937"/>
        <v>21</v>
      </c>
      <c r="R563" s="64">
        <f t="shared" si="936"/>
        <v>0</v>
      </c>
      <c r="S563" s="64">
        <f t="shared" si="936"/>
        <v>21</v>
      </c>
      <c r="T563" s="64">
        <f t="shared" si="936"/>
        <v>0</v>
      </c>
      <c r="U563" s="64">
        <f t="shared" si="936"/>
        <v>21</v>
      </c>
    </row>
    <row r="564" spans="1:21" ht="31.5" hidden="1" outlineLevel="2" x14ac:dyDescent="0.2">
      <c r="A564" s="210" t="s">
        <v>416</v>
      </c>
      <c r="B564" s="210" t="s">
        <v>349</v>
      </c>
      <c r="C564" s="210" t="s">
        <v>23</v>
      </c>
      <c r="D564" s="210"/>
      <c r="E564" s="61" t="s">
        <v>672</v>
      </c>
      <c r="F564" s="64">
        <f t="shared" si="936"/>
        <v>21</v>
      </c>
      <c r="G564" s="64">
        <f t="shared" si="936"/>
        <v>0</v>
      </c>
      <c r="H564" s="64">
        <f t="shared" si="936"/>
        <v>21</v>
      </c>
      <c r="I564" s="64">
        <f t="shared" si="936"/>
        <v>0</v>
      </c>
      <c r="J564" s="64">
        <f t="shared" si="936"/>
        <v>0</v>
      </c>
      <c r="K564" s="64">
        <f t="shared" si="936"/>
        <v>21</v>
      </c>
      <c r="L564" s="64">
        <f t="shared" si="937"/>
        <v>21</v>
      </c>
      <c r="M564" s="64">
        <f t="shared" si="936"/>
        <v>0</v>
      </c>
      <c r="N564" s="64">
        <f t="shared" si="936"/>
        <v>21</v>
      </c>
      <c r="O564" s="64">
        <f t="shared" si="936"/>
        <v>0</v>
      </c>
      <c r="P564" s="64">
        <f t="shared" si="936"/>
        <v>21</v>
      </c>
      <c r="Q564" s="64">
        <f t="shared" si="937"/>
        <v>21</v>
      </c>
      <c r="R564" s="64">
        <f t="shared" si="936"/>
        <v>0</v>
      </c>
      <c r="S564" s="64">
        <f t="shared" si="936"/>
        <v>21</v>
      </c>
      <c r="T564" s="64">
        <f t="shared" si="936"/>
        <v>0</v>
      </c>
      <c r="U564" s="64">
        <f t="shared" si="936"/>
        <v>21</v>
      </c>
    </row>
    <row r="565" spans="1:21" ht="15.75" hidden="1" outlineLevel="3" x14ac:dyDescent="0.2">
      <c r="A565" s="210" t="s">
        <v>416</v>
      </c>
      <c r="B565" s="210" t="s">
        <v>349</v>
      </c>
      <c r="C565" s="210" t="s">
        <v>45</v>
      </c>
      <c r="D565" s="210"/>
      <c r="E565" s="61" t="s">
        <v>693</v>
      </c>
      <c r="F565" s="64">
        <f t="shared" si="936"/>
        <v>21</v>
      </c>
      <c r="G565" s="64">
        <f t="shared" si="936"/>
        <v>0</v>
      </c>
      <c r="H565" s="64">
        <f t="shared" si="936"/>
        <v>21</v>
      </c>
      <c r="I565" s="64">
        <f t="shared" si="936"/>
        <v>0</v>
      </c>
      <c r="J565" s="64">
        <f t="shared" si="936"/>
        <v>0</v>
      </c>
      <c r="K565" s="64">
        <f t="shared" si="936"/>
        <v>21</v>
      </c>
      <c r="L565" s="64">
        <f t="shared" si="937"/>
        <v>21</v>
      </c>
      <c r="M565" s="64">
        <f t="shared" si="936"/>
        <v>0</v>
      </c>
      <c r="N565" s="64">
        <f t="shared" si="936"/>
        <v>21</v>
      </c>
      <c r="O565" s="64">
        <f t="shared" si="936"/>
        <v>0</v>
      </c>
      <c r="P565" s="64">
        <f t="shared" si="936"/>
        <v>21</v>
      </c>
      <c r="Q565" s="64">
        <f t="shared" si="937"/>
        <v>21</v>
      </c>
      <c r="R565" s="64">
        <f t="shared" si="936"/>
        <v>0</v>
      </c>
      <c r="S565" s="64">
        <f t="shared" si="936"/>
        <v>21</v>
      </c>
      <c r="T565" s="64">
        <f t="shared" si="936"/>
        <v>0</v>
      </c>
      <c r="U565" s="64">
        <f t="shared" si="936"/>
        <v>21</v>
      </c>
    </row>
    <row r="566" spans="1:21" ht="31.5" hidden="1" outlineLevel="4" x14ac:dyDescent="0.2">
      <c r="A566" s="210" t="s">
        <v>416</v>
      </c>
      <c r="B566" s="210" t="s">
        <v>349</v>
      </c>
      <c r="C566" s="210" t="s">
        <v>46</v>
      </c>
      <c r="D566" s="210"/>
      <c r="E566" s="61" t="s">
        <v>683</v>
      </c>
      <c r="F566" s="64">
        <f t="shared" si="936"/>
        <v>21</v>
      </c>
      <c r="G566" s="64">
        <f t="shared" si="936"/>
        <v>0</v>
      </c>
      <c r="H566" s="64">
        <f t="shared" si="936"/>
        <v>21</v>
      </c>
      <c r="I566" s="64">
        <f t="shared" si="936"/>
        <v>0</v>
      </c>
      <c r="J566" s="64">
        <f t="shared" si="936"/>
        <v>0</v>
      </c>
      <c r="K566" s="64">
        <f t="shared" si="936"/>
        <v>21</v>
      </c>
      <c r="L566" s="64">
        <f t="shared" si="937"/>
        <v>21</v>
      </c>
      <c r="M566" s="64">
        <f t="shared" si="936"/>
        <v>0</v>
      </c>
      <c r="N566" s="64">
        <f t="shared" si="936"/>
        <v>21</v>
      </c>
      <c r="O566" s="64">
        <f t="shared" si="936"/>
        <v>0</v>
      </c>
      <c r="P566" s="64">
        <f t="shared" si="936"/>
        <v>21</v>
      </c>
      <c r="Q566" s="64">
        <f t="shared" si="937"/>
        <v>21</v>
      </c>
      <c r="R566" s="64">
        <f t="shared" si="936"/>
        <v>0</v>
      </c>
      <c r="S566" s="64">
        <f t="shared" si="936"/>
        <v>21</v>
      </c>
      <c r="T566" s="64">
        <f t="shared" si="936"/>
        <v>0</v>
      </c>
      <c r="U566" s="64">
        <f t="shared" si="936"/>
        <v>21</v>
      </c>
    </row>
    <row r="567" spans="1:21" ht="15.75" hidden="1" outlineLevel="5" x14ac:dyDescent="0.2">
      <c r="A567" s="210" t="s">
        <v>416</v>
      </c>
      <c r="B567" s="210" t="s">
        <v>349</v>
      </c>
      <c r="C567" s="210" t="s">
        <v>47</v>
      </c>
      <c r="D567" s="210"/>
      <c r="E567" s="61" t="s">
        <v>48</v>
      </c>
      <c r="F567" s="64">
        <f t="shared" si="936"/>
        <v>21</v>
      </c>
      <c r="G567" s="64">
        <f t="shared" si="936"/>
        <v>0</v>
      </c>
      <c r="H567" s="64">
        <f t="shared" si="936"/>
        <v>21</v>
      </c>
      <c r="I567" s="64">
        <f t="shared" si="936"/>
        <v>0</v>
      </c>
      <c r="J567" s="64">
        <f t="shared" si="936"/>
        <v>0</v>
      </c>
      <c r="K567" s="64">
        <f t="shared" si="936"/>
        <v>21</v>
      </c>
      <c r="L567" s="64">
        <f t="shared" si="937"/>
        <v>21</v>
      </c>
      <c r="M567" s="64">
        <f t="shared" si="936"/>
        <v>0</v>
      </c>
      <c r="N567" s="64">
        <f t="shared" si="936"/>
        <v>21</v>
      </c>
      <c r="O567" s="64">
        <f t="shared" si="936"/>
        <v>0</v>
      </c>
      <c r="P567" s="64">
        <f t="shared" si="936"/>
        <v>21</v>
      </c>
      <c r="Q567" s="64">
        <f t="shared" si="937"/>
        <v>21</v>
      </c>
      <c r="R567" s="64">
        <f t="shared" si="936"/>
        <v>0</v>
      </c>
      <c r="S567" s="64">
        <f t="shared" si="936"/>
        <v>21</v>
      </c>
      <c r="T567" s="64">
        <f t="shared" si="936"/>
        <v>0</v>
      </c>
      <c r="U567" s="64">
        <f t="shared" si="936"/>
        <v>21</v>
      </c>
    </row>
    <row r="568" spans="1:21" ht="15.75" hidden="1" outlineLevel="7" x14ac:dyDescent="0.2">
      <c r="A568" s="59" t="s">
        <v>416</v>
      </c>
      <c r="B568" s="59" t="s">
        <v>349</v>
      </c>
      <c r="C568" s="59" t="s">
        <v>47</v>
      </c>
      <c r="D568" s="59" t="s">
        <v>6</v>
      </c>
      <c r="E568" s="82" t="s">
        <v>7</v>
      </c>
      <c r="F568" s="3">
        <v>21</v>
      </c>
      <c r="G568" s="3"/>
      <c r="H568" s="3">
        <f>SUM(F568:G568)</f>
        <v>21</v>
      </c>
      <c r="I568" s="3"/>
      <c r="J568" s="3"/>
      <c r="K568" s="3">
        <f>SUM(H568:J568)</f>
        <v>21</v>
      </c>
      <c r="L568" s="69">
        <v>21</v>
      </c>
      <c r="M568" s="3"/>
      <c r="N568" s="3">
        <f>SUM(L568:M568)</f>
        <v>21</v>
      </c>
      <c r="O568" s="3"/>
      <c r="P568" s="3">
        <f>SUM(N568:O568)</f>
        <v>21</v>
      </c>
      <c r="Q568" s="69">
        <v>21</v>
      </c>
      <c r="R568" s="3"/>
      <c r="S568" s="3">
        <f>SUM(Q568:R568)</f>
        <v>21</v>
      </c>
      <c r="T568" s="3"/>
      <c r="U568" s="3">
        <f>SUM(S568:T568)</f>
        <v>21</v>
      </c>
    </row>
    <row r="569" spans="1:21" ht="15.75" outlineLevel="7" x14ac:dyDescent="0.2">
      <c r="A569" s="59"/>
      <c r="B569" s="59"/>
      <c r="C569" s="59"/>
      <c r="D569" s="59"/>
      <c r="E569" s="82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ht="15.75" x14ac:dyDescent="0.2">
      <c r="A570" s="210" t="s">
        <v>417</v>
      </c>
      <c r="B570" s="210"/>
      <c r="C570" s="210"/>
      <c r="D570" s="210"/>
      <c r="E570" s="61" t="s">
        <v>703</v>
      </c>
      <c r="F570" s="64">
        <f>F571+F606+F613</f>
        <v>44399.099999999991</v>
      </c>
      <c r="G570" s="64">
        <f t="shared" ref="G570" si="938">G571+G606+G613</f>
        <v>0</v>
      </c>
      <c r="H570" s="64">
        <f>H571+H606+H613+H599</f>
        <v>44399.099999999991</v>
      </c>
      <c r="I570" s="64">
        <f t="shared" ref="I570:U570" si="939">I571+I606+I613+I599</f>
        <v>142.03</v>
      </c>
      <c r="J570" s="64">
        <f t="shared" si="939"/>
        <v>8715</v>
      </c>
      <c r="K570" s="64">
        <f t="shared" si="939"/>
        <v>53256.13</v>
      </c>
      <c r="L570" s="64">
        <f t="shared" si="939"/>
        <v>41799.099999999991</v>
      </c>
      <c r="M570" s="64">
        <f t="shared" si="939"/>
        <v>0</v>
      </c>
      <c r="N570" s="64">
        <f t="shared" si="939"/>
        <v>41799.099999999991</v>
      </c>
      <c r="O570" s="64">
        <f t="shared" si="939"/>
        <v>0</v>
      </c>
      <c r="P570" s="64">
        <f t="shared" si="939"/>
        <v>41799.099999999991</v>
      </c>
      <c r="Q570" s="64">
        <f t="shared" si="939"/>
        <v>41799.099999999991</v>
      </c>
      <c r="R570" s="64">
        <f t="shared" si="939"/>
        <v>0</v>
      </c>
      <c r="S570" s="64">
        <f t="shared" si="939"/>
        <v>41799.099999999991</v>
      </c>
      <c r="T570" s="64">
        <f t="shared" si="939"/>
        <v>0</v>
      </c>
      <c r="U570" s="64">
        <f t="shared" si="939"/>
        <v>41799.099999999991</v>
      </c>
    </row>
    <row r="571" spans="1:21" ht="15.75" collapsed="1" x14ac:dyDescent="0.2">
      <c r="A571" s="210" t="s">
        <v>417</v>
      </c>
      <c r="B571" s="210" t="s">
        <v>341</v>
      </c>
      <c r="C571" s="210"/>
      <c r="D571" s="210"/>
      <c r="E571" s="60" t="s">
        <v>342</v>
      </c>
      <c r="F571" s="64">
        <f>F572+F580</f>
        <v>41388.899999999994</v>
      </c>
      <c r="G571" s="64">
        <f t="shared" ref="G571:I571" si="940">G572+G580</f>
        <v>0</v>
      </c>
      <c r="H571" s="64">
        <f t="shared" si="940"/>
        <v>41388.899999999994</v>
      </c>
      <c r="I571" s="64">
        <f t="shared" si="940"/>
        <v>142.03</v>
      </c>
      <c r="J571" s="64">
        <f t="shared" ref="J571:K571" si="941">J572+J580</f>
        <v>1500</v>
      </c>
      <c r="K571" s="64">
        <f t="shared" si="941"/>
        <v>43030.93</v>
      </c>
      <c r="L571" s="64">
        <f>L572+L580</f>
        <v>39788.899999999994</v>
      </c>
      <c r="M571" s="64">
        <f t="shared" ref="M571:O571" si="942">M572+M580</f>
        <v>0</v>
      </c>
      <c r="N571" s="64">
        <f t="shared" ref="N571:P571" si="943">N572+N580</f>
        <v>39788.899999999994</v>
      </c>
      <c r="O571" s="64">
        <f t="shared" si="942"/>
        <v>0</v>
      </c>
      <c r="P571" s="64">
        <f t="shared" si="943"/>
        <v>39788.899999999994</v>
      </c>
      <c r="Q571" s="64">
        <f>Q572+Q580</f>
        <v>39788.899999999994</v>
      </c>
      <c r="R571" s="64">
        <f t="shared" ref="R571:T571" si="944">R572+R580</f>
        <v>0</v>
      </c>
      <c r="S571" s="64">
        <f t="shared" ref="S571:U571" si="945">S572+S580</f>
        <v>39788.899999999994</v>
      </c>
      <c r="T571" s="64">
        <f t="shared" si="944"/>
        <v>0</v>
      </c>
      <c r="U571" s="64">
        <f t="shared" si="945"/>
        <v>39788.899999999994</v>
      </c>
    </row>
    <row r="572" spans="1:21" ht="31.5" hidden="1" outlineLevel="1" x14ac:dyDescent="0.2">
      <c r="A572" s="210" t="s">
        <v>417</v>
      </c>
      <c r="B572" s="210" t="s">
        <v>357</v>
      </c>
      <c r="C572" s="210"/>
      <c r="D572" s="210"/>
      <c r="E572" s="61" t="s">
        <v>358</v>
      </c>
      <c r="F572" s="64">
        <f t="shared" ref="F572:U575" si="946">F573</f>
        <v>28325.5</v>
      </c>
      <c r="G572" s="64">
        <f t="shared" si="946"/>
        <v>0</v>
      </c>
      <c r="H572" s="64">
        <f t="shared" si="946"/>
        <v>28325.5</v>
      </c>
      <c r="I572" s="64">
        <f t="shared" si="946"/>
        <v>0</v>
      </c>
      <c r="J572" s="64">
        <f t="shared" si="946"/>
        <v>0</v>
      </c>
      <c r="K572" s="64">
        <f t="shared" si="946"/>
        <v>28325.5</v>
      </c>
      <c r="L572" s="64">
        <f t="shared" ref="L572:Q575" si="947">L573</f>
        <v>28325.5</v>
      </c>
      <c r="M572" s="64">
        <f t="shared" si="946"/>
        <v>0</v>
      </c>
      <c r="N572" s="64">
        <f t="shared" si="946"/>
        <v>28325.5</v>
      </c>
      <c r="O572" s="64">
        <f t="shared" si="946"/>
        <v>0</v>
      </c>
      <c r="P572" s="64">
        <f t="shared" si="946"/>
        <v>28325.5</v>
      </c>
      <c r="Q572" s="64">
        <f t="shared" si="947"/>
        <v>28325.5</v>
      </c>
      <c r="R572" s="64">
        <f t="shared" si="946"/>
        <v>0</v>
      </c>
      <c r="S572" s="64">
        <f t="shared" si="946"/>
        <v>28325.5</v>
      </c>
      <c r="T572" s="64">
        <f t="shared" si="946"/>
        <v>0</v>
      </c>
      <c r="U572" s="64">
        <f t="shared" si="946"/>
        <v>28325.5</v>
      </c>
    </row>
    <row r="573" spans="1:21" ht="15.75" hidden="1" outlineLevel="2" x14ac:dyDescent="0.2">
      <c r="A573" s="210" t="s">
        <v>417</v>
      </c>
      <c r="B573" s="210" t="s">
        <v>357</v>
      </c>
      <c r="C573" s="210" t="s">
        <v>83</v>
      </c>
      <c r="D573" s="210"/>
      <c r="E573" s="61" t="s">
        <v>654</v>
      </c>
      <c r="F573" s="64">
        <f t="shared" si="946"/>
        <v>28325.5</v>
      </c>
      <c r="G573" s="64">
        <f t="shared" si="946"/>
        <v>0</v>
      </c>
      <c r="H573" s="64">
        <f t="shared" si="946"/>
        <v>28325.5</v>
      </c>
      <c r="I573" s="64">
        <f t="shared" si="946"/>
        <v>0</v>
      </c>
      <c r="J573" s="64">
        <f t="shared" si="946"/>
        <v>0</v>
      </c>
      <c r="K573" s="64">
        <f t="shared" si="946"/>
        <v>28325.5</v>
      </c>
      <c r="L573" s="64">
        <f t="shared" si="947"/>
        <v>28325.5</v>
      </c>
      <c r="M573" s="64">
        <f t="shared" si="946"/>
        <v>0</v>
      </c>
      <c r="N573" s="64">
        <f t="shared" si="946"/>
        <v>28325.5</v>
      </c>
      <c r="O573" s="64">
        <f t="shared" si="946"/>
        <v>0</v>
      </c>
      <c r="P573" s="64">
        <f t="shared" si="946"/>
        <v>28325.5</v>
      </c>
      <c r="Q573" s="64">
        <f t="shared" si="947"/>
        <v>28325.5</v>
      </c>
      <c r="R573" s="64">
        <f t="shared" si="946"/>
        <v>0</v>
      </c>
      <c r="S573" s="64">
        <f t="shared" si="946"/>
        <v>28325.5</v>
      </c>
      <c r="T573" s="64">
        <f t="shared" si="946"/>
        <v>0</v>
      </c>
      <c r="U573" s="64">
        <f t="shared" si="946"/>
        <v>28325.5</v>
      </c>
    </row>
    <row r="574" spans="1:21" ht="31.5" hidden="1" outlineLevel="3" x14ac:dyDescent="0.2">
      <c r="A574" s="210" t="s">
        <v>417</v>
      </c>
      <c r="B574" s="210" t="s">
        <v>357</v>
      </c>
      <c r="C574" s="210" t="s">
        <v>197</v>
      </c>
      <c r="D574" s="210"/>
      <c r="E574" s="61" t="s">
        <v>655</v>
      </c>
      <c r="F574" s="64">
        <f t="shared" si="946"/>
        <v>28325.5</v>
      </c>
      <c r="G574" s="64">
        <f t="shared" si="946"/>
        <v>0</v>
      </c>
      <c r="H574" s="64">
        <f t="shared" si="946"/>
        <v>28325.5</v>
      </c>
      <c r="I574" s="64">
        <f t="shared" si="946"/>
        <v>0</v>
      </c>
      <c r="J574" s="64">
        <f t="shared" si="946"/>
        <v>0</v>
      </c>
      <c r="K574" s="64">
        <f t="shared" si="946"/>
        <v>28325.5</v>
      </c>
      <c r="L574" s="64">
        <f t="shared" si="947"/>
        <v>28325.5</v>
      </c>
      <c r="M574" s="64">
        <f t="shared" si="946"/>
        <v>0</v>
      </c>
      <c r="N574" s="64">
        <f t="shared" si="946"/>
        <v>28325.5</v>
      </c>
      <c r="O574" s="64">
        <f t="shared" si="946"/>
        <v>0</v>
      </c>
      <c r="P574" s="64">
        <f t="shared" si="946"/>
        <v>28325.5</v>
      </c>
      <c r="Q574" s="64">
        <f t="shared" si="947"/>
        <v>28325.5</v>
      </c>
      <c r="R574" s="64">
        <f t="shared" si="946"/>
        <v>0</v>
      </c>
      <c r="S574" s="64">
        <f t="shared" si="946"/>
        <v>28325.5</v>
      </c>
      <c r="T574" s="64">
        <f t="shared" si="946"/>
        <v>0</v>
      </c>
      <c r="U574" s="64">
        <f t="shared" si="946"/>
        <v>28325.5</v>
      </c>
    </row>
    <row r="575" spans="1:21" ht="31.5" hidden="1" outlineLevel="4" x14ac:dyDescent="0.2">
      <c r="A575" s="210" t="s">
        <v>417</v>
      </c>
      <c r="B575" s="210" t="s">
        <v>357</v>
      </c>
      <c r="C575" s="210" t="s">
        <v>198</v>
      </c>
      <c r="D575" s="210"/>
      <c r="E575" s="61" t="s">
        <v>26</v>
      </c>
      <c r="F575" s="64">
        <f t="shared" si="946"/>
        <v>28325.5</v>
      </c>
      <c r="G575" s="64">
        <f t="shared" si="946"/>
        <v>0</v>
      </c>
      <c r="H575" s="64">
        <f t="shared" si="946"/>
        <v>28325.5</v>
      </c>
      <c r="I575" s="64">
        <f t="shared" si="946"/>
        <v>0</v>
      </c>
      <c r="J575" s="64">
        <f t="shared" si="946"/>
        <v>0</v>
      </c>
      <c r="K575" s="64">
        <f t="shared" si="946"/>
        <v>28325.5</v>
      </c>
      <c r="L575" s="64">
        <f t="shared" si="947"/>
        <v>28325.5</v>
      </c>
      <c r="M575" s="64">
        <f t="shared" si="946"/>
        <v>0</v>
      </c>
      <c r="N575" s="64">
        <f t="shared" si="946"/>
        <v>28325.5</v>
      </c>
      <c r="O575" s="64">
        <f t="shared" si="946"/>
        <v>0</v>
      </c>
      <c r="P575" s="64">
        <f t="shared" si="946"/>
        <v>28325.5</v>
      </c>
      <c r="Q575" s="64">
        <f t="shared" si="947"/>
        <v>28325.5</v>
      </c>
      <c r="R575" s="64">
        <f t="shared" si="946"/>
        <v>0</v>
      </c>
      <c r="S575" s="64">
        <f t="shared" si="946"/>
        <v>28325.5</v>
      </c>
      <c r="T575" s="64">
        <f t="shared" si="946"/>
        <v>0</v>
      </c>
      <c r="U575" s="64">
        <f t="shared" si="946"/>
        <v>28325.5</v>
      </c>
    </row>
    <row r="576" spans="1:21" ht="15.75" hidden="1" outlineLevel="5" x14ac:dyDescent="0.2">
      <c r="A576" s="210" t="s">
        <v>417</v>
      </c>
      <c r="B576" s="210" t="s">
        <v>357</v>
      </c>
      <c r="C576" s="210" t="s">
        <v>199</v>
      </c>
      <c r="D576" s="210"/>
      <c r="E576" s="61" t="s">
        <v>28</v>
      </c>
      <c r="F576" s="64">
        <f t="shared" ref="F576:I576" si="948">F577+F578+F579</f>
        <v>28325.5</v>
      </c>
      <c r="G576" s="64">
        <f t="shared" si="948"/>
        <v>0</v>
      </c>
      <c r="H576" s="64">
        <f t="shared" si="948"/>
        <v>28325.5</v>
      </c>
      <c r="I576" s="64">
        <f t="shared" si="948"/>
        <v>0</v>
      </c>
      <c r="J576" s="64">
        <f t="shared" ref="J576:K576" si="949">J577+J578+J579</f>
        <v>0</v>
      </c>
      <c r="K576" s="64">
        <f t="shared" si="949"/>
        <v>28325.5</v>
      </c>
      <c r="L576" s="64">
        <f t="shared" ref="L576:S576" si="950">L577+L578+L579</f>
        <v>28325.5</v>
      </c>
      <c r="M576" s="64">
        <f t="shared" si="950"/>
        <v>0</v>
      </c>
      <c r="N576" s="64">
        <f t="shared" si="950"/>
        <v>28325.5</v>
      </c>
      <c r="O576" s="64">
        <f t="shared" ref="O576:P576" si="951">O577+O578+O579</f>
        <v>0</v>
      </c>
      <c r="P576" s="64">
        <f t="shared" si="951"/>
        <v>28325.5</v>
      </c>
      <c r="Q576" s="64">
        <f t="shared" si="950"/>
        <v>28325.5</v>
      </c>
      <c r="R576" s="64">
        <f t="shared" si="950"/>
        <v>0</v>
      </c>
      <c r="S576" s="64">
        <f t="shared" si="950"/>
        <v>28325.5</v>
      </c>
      <c r="T576" s="64">
        <f t="shared" ref="T576:U576" si="952">T577+T578+T579</f>
        <v>0</v>
      </c>
      <c r="U576" s="64">
        <f t="shared" si="952"/>
        <v>28325.5</v>
      </c>
    </row>
    <row r="577" spans="1:21" ht="31.5" hidden="1" outlineLevel="7" x14ac:dyDescent="0.2">
      <c r="A577" s="59" t="s">
        <v>417</v>
      </c>
      <c r="B577" s="59" t="s">
        <v>357</v>
      </c>
      <c r="C577" s="59" t="s">
        <v>199</v>
      </c>
      <c r="D577" s="59" t="s">
        <v>3</v>
      </c>
      <c r="E577" s="82" t="s">
        <v>4</v>
      </c>
      <c r="F577" s="3">
        <v>27309.4</v>
      </c>
      <c r="G577" s="3"/>
      <c r="H577" s="3">
        <f t="shared" ref="H577:H579" si="953">SUM(F577:G577)</f>
        <v>27309.4</v>
      </c>
      <c r="I577" s="3"/>
      <c r="J577" s="3"/>
      <c r="K577" s="3">
        <f t="shared" ref="K577:K579" si="954">SUM(H577:J577)</f>
        <v>27309.4</v>
      </c>
      <c r="L577" s="69">
        <v>27309.4</v>
      </c>
      <c r="M577" s="3"/>
      <c r="N577" s="3">
        <f t="shared" ref="N577:N579" si="955">SUM(L577:M577)</f>
        <v>27309.4</v>
      </c>
      <c r="O577" s="3"/>
      <c r="P577" s="3">
        <f t="shared" ref="P577:P579" si="956">SUM(N577:O577)</f>
        <v>27309.4</v>
      </c>
      <c r="Q577" s="69">
        <v>27309.4</v>
      </c>
      <c r="R577" s="3"/>
      <c r="S577" s="3">
        <f t="shared" ref="S577:S579" si="957">SUM(Q577:R577)</f>
        <v>27309.4</v>
      </c>
      <c r="T577" s="3"/>
      <c r="U577" s="3">
        <f t="shared" ref="U577:U579" si="958">SUM(S577:T577)</f>
        <v>27309.4</v>
      </c>
    </row>
    <row r="578" spans="1:21" ht="15.75" hidden="1" outlineLevel="7" x14ac:dyDescent="0.2">
      <c r="A578" s="59" t="s">
        <v>417</v>
      </c>
      <c r="B578" s="59" t="s">
        <v>357</v>
      </c>
      <c r="C578" s="59" t="s">
        <v>199</v>
      </c>
      <c r="D578" s="59" t="s">
        <v>6</v>
      </c>
      <c r="E578" s="82" t="s">
        <v>7</v>
      </c>
      <c r="F578" s="3">
        <v>993.3</v>
      </c>
      <c r="G578" s="3"/>
      <c r="H578" s="3">
        <f t="shared" si="953"/>
        <v>993.3</v>
      </c>
      <c r="I578" s="3"/>
      <c r="J578" s="3"/>
      <c r="K578" s="3">
        <f t="shared" si="954"/>
        <v>993.3</v>
      </c>
      <c r="L578" s="69">
        <v>993.3</v>
      </c>
      <c r="M578" s="3"/>
      <c r="N578" s="3">
        <f t="shared" si="955"/>
        <v>993.3</v>
      </c>
      <c r="O578" s="3"/>
      <c r="P578" s="3">
        <f t="shared" si="956"/>
        <v>993.3</v>
      </c>
      <c r="Q578" s="69">
        <v>993.3</v>
      </c>
      <c r="R578" s="3"/>
      <c r="S578" s="3">
        <f t="shared" si="957"/>
        <v>993.3</v>
      </c>
      <c r="T578" s="3"/>
      <c r="U578" s="3">
        <f t="shared" si="958"/>
        <v>993.3</v>
      </c>
    </row>
    <row r="579" spans="1:21" ht="15.75" hidden="1" outlineLevel="7" x14ac:dyDescent="0.2">
      <c r="A579" s="59" t="s">
        <v>417</v>
      </c>
      <c r="B579" s="59" t="s">
        <v>357</v>
      </c>
      <c r="C579" s="59" t="s">
        <v>199</v>
      </c>
      <c r="D579" s="59" t="s">
        <v>18</v>
      </c>
      <c r="E579" s="82" t="s">
        <v>19</v>
      </c>
      <c r="F579" s="3">
        <v>22.8</v>
      </c>
      <c r="G579" s="3"/>
      <c r="H579" s="3">
        <f t="shared" si="953"/>
        <v>22.8</v>
      </c>
      <c r="I579" s="3"/>
      <c r="J579" s="3"/>
      <c r="K579" s="3">
        <f t="shared" si="954"/>
        <v>22.8</v>
      </c>
      <c r="L579" s="69">
        <v>22.8</v>
      </c>
      <c r="M579" s="3"/>
      <c r="N579" s="3">
        <f t="shared" si="955"/>
        <v>22.8</v>
      </c>
      <c r="O579" s="3"/>
      <c r="P579" s="3">
        <f t="shared" si="956"/>
        <v>22.8</v>
      </c>
      <c r="Q579" s="69">
        <v>22.8</v>
      </c>
      <c r="R579" s="3"/>
      <c r="S579" s="3">
        <f t="shared" si="957"/>
        <v>22.8</v>
      </c>
      <c r="T579" s="3"/>
      <c r="U579" s="3">
        <f t="shared" si="958"/>
        <v>22.8</v>
      </c>
    </row>
    <row r="580" spans="1:21" ht="15.75" outlineLevel="1" x14ac:dyDescent="0.2">
      <c r="A580" s="210" t="s">
        <v>417</v>
      </c>
      <c r="B580" s="210" t="s">
        <v>345</v>
      </c>
      <c r="C580" s="210"/>
      <c r="D580" s="210"/>
      <c r="E580" s="61" t="s">
        <v>346</v>
      </c>
      <c r="F580" s="64">
        <f>F581+F593</f>
        <v>13063.399999999998</v>
      </c>
      <c r="G580" s="64">
        <f t="shared" ref="G580:I580" si="959">G581+G593</f>
        <v>0</v>
      </c>
      <c r="H580" s="64">
        <f t="shared" si="959"/>
        <v>13063.399999999998</v>
      </c>
      <c r="I580" s="64">
        <f t="shared" si="959"/>
        <v>142.03</v>
      </c>
      <c r="J580" s="64">
        <f t="shared" ref="J580:K580" si="960">J581+J593</f>
        <v>1500</v>
      </c>
      <c r="K580" s="64">
        <f t="shared" si="960"/>
        <v>14705.43</v>
      </c>
      <c r="L580" s="64">
        <f>L581+L593</f>
        <v>11463.399999999998</v>
      </c>
      <c r="M580" s="64">
        <f t="shared" ref="M580:O580" si="961">M581+M593</f>
        <v>0</v>
      </c>
      <c r="N580" s="64">
        <f t="shared" ref="N580:P580" si="962">N581+N593</f>
        <v>11463.399999999998</v>
      </c>
      <c r="O580" s="64">
        <f t="shared" si="961"/>
        <v>0</v>
      </c>
      <c r="P580" s="64">
        <f t="shared" si="962"/>
        <v>11463.399999999998</v>
      </c>
      <c r="Q580" s="64">
        <f>Q581+Q593</f>
        <v>11463.399999999998</v>
      </c>
      <c r="R580" s="64">
        <f t="shared" ref="R580:T580" si="963">R581+R593</f>
        <v>0</v>
      </c>
      <c r="S580" s="64">
        <f t="shared" ref="S580:U580" si="964">S581+S593</f>
        <v>11463.399999999998</v>
      </c>
      <c r="T580" s="64">
        <f t="shared" si="963"/>
        <v>0</v>
      </c>
      <c r="U580" s="64">
        <f t="shared" si="964"/>
        <v>11463.399999999998</v>
      </c>
    </row>
    <row r="581" spans="1:21" ht="15.75" outlineLevel="2" collapsed="1" x14ac:dyDescent="0.2">
      <c r="A581" s="210" t="s">
        <v>417</v>
      </c>
      <c r="B581" s="210" t="s">
        <v>345</v>
      </c>
      <c r="C581" s="210" t="s">
        <v>83</v>
      </c>
      <c r="D581" s="210"/>
      <c r="E581" s="61" t="s">
        <v>654</v>
      </c>
      <c r="F581" s="64">
        <f>F582+F589</f>
        <v>12933.899999999998</v>
      </c>
      <c r="G581" s="64">
        <f t="shared" ref="G581:I581" si="965">G582+G589</f>
        <v>0</v>
      </c>
      <c r="H581" s="64">
        <f t="shared" si="965"/>
        <v>12933.899999999998</v>
      </c>
      <c r="I581" s="64">
        <f t="shared" si="965"/>
        <v>142.03</v>
      </c>
      <c r="J581" s="64">
        <f t="shared" ref="J581:K581" si="966">J582+J589</f>
        <v>1500</v>
      </c>
      <c r="K581" s="64">
        <f t="shared" si="966"/>
        <v>14575.93</v>
      </c>
      <c r="L581" s="64">
        <f>L582+L589</f>
        <v>11333.899999999998</v>
      </c>
      <c r="M581" s="64">
        <f t="shared" ref="M581:O581" si="967">M582+M589</f>
        <v>0</v>
      </c>
      <c r="N581" s="64">
        <f t="shared" ref="N581:P581" si="968">N582+N589</f>
        <v>11333.899999999998</v>
      </c>
      <c r="O581" s="64">
        <f t="shared" si="967"/>
        <v>0</v>
      </c>
      <c r="P581" s="64">
        <f t="shared" si="968"/>
        <v>11333.899999999998</v>
      </c>
      <c r="Q581" s="64">
        <f>Q582+Q589</f>
        <v>11333.899999999998</v>
      </c>
      <c r="R581" s="64">
        <f t="shared" ref="R581:T581" si="969">R582+R589</f>
        <v>0</v>
      </c>
      <c r="S581" s="64">
        <f t="shared" ref="S581:U581" si="970">S582+S589</f>
        <v>11333.899999999998</v>
      </c>
      <c r="T581" s="64">
        <f t="shared" si="969"/>
        <v>0</v>
      </c>
      <c r="U581" s="64">
        <f t="shared" si="970"/>
        <v>11333.899999999998</v>
      </c>
    </row>
    <row r="582" spans="1:21" ht="31.5" hidden="1" outlineLevel="3" x14ac:dyDescent="0.2">
      <c r="A582" s="210" t="s">
        <v>417</v>
      </c>
      <c r="B582" s="210" t="s">
        <v>345</v>
      </c>
      <c r="C582" s="210" t="s">
        <v>200</v>
      </c>
      <c r="D582" s="210"/>
      <c r="E582" s="61" t="s">
        <v>704</v>
      </c>
      <c r="F582" s="64">
        <f t="shared" ref="F582:I582" si="971">F583+F586</f>
        <v>2204.8000000000002</v>
      </c>
      <c r="G582" s="64">
        <f t="shared" si="971"/>
        <v>0</v>
      </c>
      <c r="H582" s="64">
        <f t="shared" si="971"/>
        <v>2204.8000000000002</v>
      </c>
      <c r="I582" s="64">
        <f t="shared" si="971"/>
        <v>0</v>
      </c>
      <c r="J582" s="64">
        <f t="shared" ref="J582:K582" si="972">J583+J586</f>
        <v>0</v>
      </c>
      <c r="K582" s="64">
        <f t="shared" si="972"/>
        <v>2204.8000000000002</v>
      </c>
      <c r="L582" s="64">
        <f t="shared" ref="L582:S582" si="973">L583+L586</f>
        <v>2204.8000000000002</v>
      </c>
      <c r="M582" s="64">
        <f t="shared" si="973"/>
        <v>0</v>
      </c>
      <c r="N582" s="64">
        <f t="shared" si="973"/>
        <v>2204.8000000000002</v>
      </c>
      <c r="O582" s="64">
        <f t="shared" ref="O582:P582" si="974">O583+O586</f>
        <v>0</v>
      </c>
      <c r="P582" s="64">
        <f t="shared" si="974"/>
        <v>2204.8000000000002</v>
      </c>
      <c r="Q582" s="64">
        <f t="shared" si="973"/>
        <v>2204.8000000000002</v>
      </c>
      <c r="R582" s="64">
        <f t="shared" si="973"/>
        <v>0</v>
      </c>
      <c r="S582" s="64">
        <f t="shared" si="973"/>
        <v>2204.8000000000002</v>
      </c>
      <c r="T582" s="64">
        <f t="shared" ref="T582:U582" si="975">T583+T586</f>
        <v>0</v>
      </c>
      <c r="U582" s="64">
        <f t="shared" si="975"/>
        <v>2204.8000000000002</v>
      </c>
    </row>
    <row r="583" spans="1:21" ht="15.75" hidden="1" outlineLevel="4" x14ac:dyDescent="0.2">
      <c r="A583" s="210" t="s">
        <v>417</v>
      </c>
      <c r="B583" s="210" t="s">
        <v>345</v>
      </c>
      <c r="C583" s="210" t="s">
        <v>201</v>
      </c>
      <c r="D583" s="210"/>
      <c r="E583" s="61" t="s">
        <v>202</v>
      </c>
      <c r="F583" s="64">
        <f t="shared" ref="F583:U584" si="976">F584</f>
        <v>1734.8</v>
      </c>
      <c r="G583" s="64">
        <f t="shared" si="976"/>
        <v>0</v>
      </c>
      <c r="H583" s="64">
        <f t="shared" si="976"/>
        <v>1734.8</v>
      </c>
      <c r="I583" s="64">
        <f t="shared" si="976"/>
        <v>0</v>
      </c>
      <c r="J583" s="64">
        <f t="shared" si="976"/>
        <v>0</v>
      </c>
      <c r="K583" s="64">
        <f t="shared" si="976"/>
        <v>1734.8</v>
      </c>
      <c r="L583" s="64">
        <f t="shared" ref="L583:Q584" si="977">L584</f>
        <v>1734.8</v>
      </c>
      <c r="M583" s="64">
        <f t="shared" si="976"/>
        <v>0</v>
      </c>
      <c r="N583" s="64">
        <f t="shared" si="976"/>
        <v>1734.8</v>
      </c>
      <c r="O583" s="64">
        <f t="shared" si="976"/>
        <v>0</v>
      </c>
      <c r="P583" s="64">
        <f t="shared" si="976"/>
        <v>1734.8</v>
      </c>
      <c r="Q583" s="64">
        <f t="shared" si="977"/>
        <v>1734.8</v>
      </c>
      <c r="R583" s="64">
        <f t="shared" si="976"/>
        <v>0</v>
      </c>
      <c r="S583" s="64">
        <f t="shared" si="976"/>
        <v>1734.8</v>
      </c>
      <c r="T583" s="64">
        <f t="shared" si="976"/>
        <v>0</v>
      </c>
      <c r="U583" s="64">
        <f t="shared" si="976"/>
        <v>1734.8</v>
      </c>
    </row>
    <row r="584" spans="1:21" ht="15.75" hidden="1" outlineLevel="5" x14ac:dyDescent="0.2">
      <c r="A584" s="210" t="s">
        <v>417</v>
      </c>
      <c r="B584" s="210" t="s">
        <v>345</v>
      </c>
      <c r="C584" s="210" t="s">
        <v>203</v>
      </c>
      <c r="D584" s="210"/>
      <c r="E584" s="61" t="s">
        <v>204</v>
      </c>
      <c r="F584" s="64">
        <f t="shared" si="976"/>
        <v>1734.8</v>
      </c>
      <c r="G584" s="64">
        <f t="shared" si="976"/>
        <v>0</v>
      </c>
      <c r="H584" s="64">
        <f t="shared" si="976"/>
        <v>1734.8</v>
      </c>
      <c r="I584" s="64">
        <f t="shared" si="976"/>
        <v>0</v>
      </c>
      <c r="J584" s="64">
        <f t="shared" si="976"/>
        <v>0</v>
      </c>
      <c r="K584" s="64">
        <f t="shared" si="976"/>
        <v>1734.8</v>
      </c>
      <c r="L584" s="64">
        <f t="shared" si="977"/>
        <v>1734.8</v>
      </c>
      <c r="M584" s="64">
        <f t="shared" si="976"/>
        <v>0</v>
      </c>
      <c r="N584" s="64">
        <f t="shared" si="976"/>
        <v>1734.8</v>
      </c>
      <c r="O584" s="64">
        <f t="shared" si="976"/>
        <v>0</v>
      </c>
      <c r="P584" s="64">
        <f t="shared" si="976"/>
        <v>1734.8</v>
      </c>
      <c r="Q584" s="64">
        <f t="shared" si="977"/>
        <v>1734.8</v>
      </c>
      <c r="R584" s="64">
        <f t="shared" si="976"/>
        <v>0</v>
      </c>
      <c r="S584" s="64">
        <f t="shared" si="976"/>
        <v>1734.8</v>
      </c>
      <c r="T584" s="64">
        <f t="shared" si="976"/>
        <v>0</v>
      </c>
      <c r="U584" s="64">
        <f t="shared" si="976"/>
        <v>1734.8</v>
      </c>
    </row>
    <row r="585" spans="1:21" ht="15.75" hidden="1" outlineLevel="7" x14ac:dyDescent="0.2">
      <c r="A585" s="59" t="s">
        <v>417</v>
      </c>
      <c r="B585" s="59" t="s">
        <v>345</v>
      </c>
      <c r="C585" s="59" t="s">
        <v>203</v>
      </c>
      <c r="D585" s="59" t="s">
        <v>6</v>
      </c>
      <c r="E585" s="82" t="s">
        <v>7</v>
      </c>
      <c r="F585" s="3">
        <v>1734.8</v>
      </c>
      <c r="G585" s="3"/>
      <c r="H585" s="3">
        <f>SUM(F585:G585)</f>
        <v>1734.8</v>
      </c>
      <c r="I585" s="3"/>
      <c r="J585" s="3"/>
      <c r="K585" s="3">
        <f>SUM(H585:J585)</f>
        <v>1734.8</v>
      </c>
      <c r="L585" s="69">
        <v>1734.8</v>
      </c>
      <c r="M585" s="3"/>
      <c r="N585" s="3">
        <f>SUM(L585:M585)</f>
        <v>1734.8</v>
      </c>
      <c r="O585" s="3"/>
      <c r="P585" s="3">
        <f>SUM(N585:O585)</f>
        <v>1734.8</v>
      </c>
      <c r="Q585" s="69">
        <v>1734.8</v>
      </c>
      <c r="R585" s="3"/>
      <c r="S585" s="3">
        <f>SUM(Q585:R585)</f>
        <v>1734.8</v>
      </c>
      <c r="T585" s="3"/>
      <c r="U585" s="3">
        <f>SUM(S585:T585)</f>
        <v>1734.8</v>
      </c>
    </row>
    <row r="586" spans="1:21" ht="15.75" hidden="1" outlineLevel="4" x14ac:dyDescent="0.2">
      <c r="A586" s="210" t="s">
        <v>417</v>
      </c>
      <c r="B586" s="210" t="s">
        <v>345</v>
      </c>
      <c r="C586" s="210" t="s">
        <v>205</v>
      </c>
      <c r="D586" s="210"/>
      <c r="E586" s="61" t="s">
        <v>206</v>
      </c>
      <c r="F586" s="64">
        <f>F587</f>
        <v>470</v>
      </c>
      <c r="G586" s="64">
        <f t="shared" ref="G586:K586" si="978">G587</f>
        <v>0</v>
      </c>
      <c r="H586" s="64">
        <f t="shared" si="978"/>
        <v>470</v>
      </c>
      <c r="I586" s="64">
        <f t="shared" si="978"/>
        <v>0</v>
      </c>
      <c r="J586" s="64">
        <f t="shared" si="978"/>
        <v>0</v>
      </c>
      <c r="K586" s="64">
        <f t="shared" si="978"/>
        <v>470</v>
      </c>
      <c r="L586" s="64">
        <f t="shared" ref="L586:Q586" si="979">L587</f>
        <v>470</v>
      </c>
      <c r="M586" s="64">
        <f t="shared" ref="M586:O586" si="980">M587</f>
        <v>0</v>
      </c>
      <c r="N586" s="64">
        <f t="shared" ref="N586:P586" si="981">N587</f>
        <v>470</v>
      </c>
      <c r="O586" s="64">
        <f t="shared" si="980"/>
        <v>0</v>
      </c>
      <c r="P586" s="64">
        <f t="shared" si="981"/>
        <v>470</v>
      </c>
      <c r="Q586" s="64">
        <f t="shared" si="979"/>
        <v>470</v>
      </c>
      <c r="R586" s="64">
        <f t="shared" ref="R586:T586" si="982">R587</f>
        <v>0</v>
      </c>
      <c r="S586" s="64">
        <f t="shared" ref="S586:U586" si="983">S587</f>
        <v>470</v>
      </c>
      <c r="T586" s="64">
        <f t="shared" si="982"/>
        <v>0</v>
      </c>
      <c r="U586" s="64">
        <f t="shared" si="983"/>
        <v>470</v>
      </c>
    </row>
    <row r="587" spans="1:21" ht="15.75" hidden="1" outlineLevel="5" x14ac:dyDescent="0.2">
      <c r="A587" s="210" t="s">
        <v>417</v>
      </c>
      <c r="B587" s="210" t="s">
        <v>345</v>
      </c>
      <c r="C587" s="210" t="s">
        <v>207</v>
      </c>
      <c r="D587" s="210"/>
      <c r="E587" s="61" t="s">
        <v>208</v>
      </c>
      <c r="F587" s="64">
        <f t="shared" ref="F587:U587" si="984">F588</f>
        <v>470</v>
      </c>
      <c r="G587" s="64">
        <f t="shared" si="984"/>
        <v>0</v>
      </c>
      <c r="H587" s="64">
        <f t="shared" si="984"/>
        <v>470</v>
      </c>
      <c r="I587" s="64">
        <f t="shared" si="984"/>
        <v>0</v>
      </c>
      <c r="J587" s="64">
        <f t="shared" si="984"/>
        <v>0</v>
      </c>
      <c r="K587" s="64">
        <f t="shared" si="984"/>
        <v>470</v>
      </c>
      <c r="L587" s="64">
        <f t="shared" ref="L587:Q587" si="985">L588</f>
        <v>470</v>
      </c>
      <c r="M587" s="64">
        <f t="shared" si="984"/>
        <v>0</v>
      </c>
      <c r="N587" s="64">
        <f t="shared" si="984"/>
        <v>470</v>
      </c>
      <c r="O587" s="64">
        <f t="shared" si="984"/>
        <v>0</v>
      </c>
      <c r="P587" s="64">
        <f t="shared" si="984"/>
        <v>470</v>
      </c>
      <c r="Q587" s="64">
        <f t="shared" si="985"/>
        <v>470</v>
      </c>
      <c r="R587" s="64">
        <f t="shared" si="984"/>
        <v>0</v>
      </c>
      <c r="S587" s="64">
        <f t="shared" si="984"/>
        <v>470</v>
      </c>
      <c r="T587" s="64">
        <f t="shared" si="984"/>
        <v>0</v>
      </c>
      <c r="U587" s="64">
        <f t="shared" si="984"/>
        <v>470</v>
      </c>
    </row>
    <row r="588" spans="1:21" ht="15.75" hidden="1" outlineLevel="7" x14ac:dyDescent="0.2">
      <c r="A588" s="59" t="s">
        <v>417</v>
      </c>
      <c r="B588" s="59" t="s">
        <v>345</v>
      </c>
      <c r="C588" s="59" t="s">
        <v>207</v>
      </c>
      <c r="D588" s="59" t="s">
        <v>6</v>
      </c>
      <c r="E588" s="82" t="s">
        <v>7</v>
      </c>
      <c r="F588" s="3">
        <v>470</v>
      </c>
      <c r="G588" s="3"/>
      <c r="H588" s="3">
        <f>SUM(F588:G588)</f>
        <v>470</v>
      </c>
      <c r="I588" s="3"/>
      <c r="J588" s="3"/>
      <c r="K588" s="3">
        <f>SUM(H588:J588)</f>
        <v>470</v>
      </c>
      <c r="L588" s="69">
        <v>470</v>
      </c>
      <c r="M588" s="3"/>
      <c r="N588" s="3">
        <f>SUM(L588:M588)</f>
        <v>470</v>
      </c>
      <c r="O588" s="3"/>
      <c r="P588" s="3">
        <f>SUM(N588:O588)</f>
        <v>470</v>
      </c>
      <c r="Q588" s="69">
        <v>470</v>
      </c>
      <c r="R588" s="3"/>
      <c r="S588" s="3">
        <f>SUM(Q588:R588)</f>
        <v>470</v>
      </c>
      <c r="T588" s="3"/>
      <c r="U588" s="3">
        <f>SUM(S588:T588)</f>
        <v>470</v>
      </c>
    </row>
    <row r="589" spans="1:21" ht="31.5" outlineLevel="3" x14ac:dyDescent="0.2">
      <c r="A589" s="210" t="s">
        <v>417</v>
      </c>
      <c r="B589" s="210" t="s">
        <v>345</v>
      </c>
      <c r="C589" s="210" t="s">
        <v>197</v>
      </c>
      <c r="D589" s="210"/>
      <c r="E589" s="61" t="s">
        <v>655</v>
      </c>
      <c r="F589" s="64">
        <f t="shared" ref="F589:U591" si="986">F590</f>
        <v>10729.099999999999</v>
      </c>
      <c r="G589" s="64">
        <f t="shared" si="986"/>
        <v>0</v>
      </c>
      <c r="H589" s="64">
        <f t="shared" si="986"/>
        <v>10729.099999999999</v>
      </c>
      <c r="I589" s="64">
        <f t="shared" si="986"/>
        <v>142.03</v>
      </c>
      <c r="J589" s="64">
        <f t="shared" si="986"/>
        <v>1500</v>
      </c>
      <c r="K589" s="64">
        <f t="shared" si="986"/>
        <v>12371.13</v>
      </c>
      <c r="L589" s="64">
        <f t="shared" ref="L589:Q591" si="987">L590</f>
        <v>9129.0999999999985</v>
      </c>
      <c r="M589" s="64">
        <f t="shared" si="986"/>
        <v>0</v>
      </c>
      <c r="N589" s="64">
        <f t="shared" si="986"/>
        <v>9129.0999999999985</v>
      </c>
      <c r="O589" s="64">
        <f t="shared" si="986"/>
        <v>0</v>
      </c>
      <c r="P589" s="64">
        <f t="shared" si="986"/>
        <v>9129.0999999999985</v>
      </c>
      <c r="Q589" s="64">
        <f t="shared" si="987"/>
        <v>9129.0999999999985</v>
      </c>
      <c r="R589" s="64">
        <f t="shared" si="986"/>
        <v>0</v>
      </c>
      <c r="S589" s="64">
        <f t="shared" si="986"/>
        <v>9129.0999999999985</v>
      </c>
      <c r="T589" s="64">
        <f t="shared" si="986"/>
        <v>0</v>
      </c>
      <c r="U589" s="64">
        <f t="shared" si="986"/>
        <v>9129.0999999999985</v>
      </c>
    </row>
    <row r="590" spans="1:21" ht="31.5" outlineLevel="4" x14ac:dyDescent="0.2">
      <c r="A590" s="210" t="s">
        <v>417</v>
      </c>
      <c r="B590" s="210" t="s">
        <v>345</v>
      </c>
      <c r="C590" s="210" t="s">
        <v>198</v>
      </c>
      <c r="D590" s="210"/>
      <c r="E590" s="61" t="s">
        <v>26</v>
      </c>
      <c r="F590" s="64">
        <f t="shared" si="986"/>
        <v>10729.099999999999</v>
      </c>
      <c r="G590" s="64">
        <f t="shared" si="986"/>
        <v>0</v>
      </c>
      <c r="H590" s="64">
        <f t="shared" si="986"/>
        <v>10729.099999999999</v>
      </c>
      <c r="I590" s="64">
        <f t="shared" si="986"/>
        <v>142.03</v>
      </c>
      <c r="J590" s="64">
        <f t="shared" si="986"/>
        <v>1500</v>
      </c>
      <c r="K590" s="64">
        <f t="shared" si="986"/>
        <v>12371.13</v>
      </c>
      <c r="L590" s="64">
        <f t="shared" si="987"/>
        <v>9129.0999999999985</v>
      </c>
      <c r="M590" s="64">
        <f t="shared" si="986"/>
        <v>0</v>
      </c>
      <c r="N590" s="64">
        <f t="shared" si="986"/>
        <v>9129.0999999999985</v>
      </c>
      <c r="O590" s="64">
        <f t="shared" si="986"/>
        <v>0</v>
      </c>
      <c r="P590" s="64">
        <f t="shared" si="986"/>
        <v>9129.0999999999985</v>
      </c>
      <c r="Q590" s="64">
        <f t="shared" si="987"/>
        <v>9129.0999999999985</v>
      </c>
      <c r="R590" s="64">
        <f t="shared" si="986"/>
        <v>0</v>
      </c>
      <c r="S590" s="64">
        <f t="shared" si="986"/>
        <v>9129.0999999999985</v>
      </c>
      <c r="T590" s="64">
        <f t="shared" si="986"/>
        <v>0</v>
      </c>
      <c r="U590" s="64">
        <f t="shared" si="986"/>
        <v>9129.0999999999985</v>
      </c>
    </row>
    <row r="591" spans="1:21" ht="15.75" outlineLevel="5" x14ac:dyDescent="0.2">
      <c r="A591" s="210" t="s">
        <v>417</v>
      </c>
      <c r="B591" s="210" t="s">
        <v>345</v>
      </c>
      <c r="C591" s="210" t="s">
        <v>209</v>
      </c>
      <c r="D591" s="210"/>
      <c r="E591" s="61" t="s">
        <v>210</v>
      </c>
      <c r="F591" s="64">
        <f t="shared" si="986"/>
        <v>10729.099999999999</v>
      </c>
      <c r="G591" s="64">
        <f t="shared" si="986"/>
        <v>0</v>
      </c>
      <c r="H591" s="64">
        <f t="shared" si="986"/>
        <v>10729.099999999999</v>
      </c>
      <c r="I591" s="64">
        <f t="shared" si="986"/>
        <v>142.03</v>
      </c>
      <c r="J591" s="64">
        <f t="shared" si="986"/>
        <v>1500</v>
      </c>
      <c r="K591" s="64">
        <f t="shared" si="986"/>
        <v>12371.13</v>
      </c>
      <c r="L591" s="64">
        <f t="shared" si="987"/>
        <v>9129.0999999999985</v>
      </c>
      <c r="M591" s="64">
        <f t="shared" si="986"/>
        <v>0</v>
      </c>
      <c r="N591" s="64">
        <f t="shared" si="986"/>
        <v>9129.0999999999985</v>
      </c>
      <c r="O591" s="64">
        <f t="shared" si="986"/>
        <v>0</v>
      </c>
      <c r="P591" s="64">
        <f t="shared" si="986"/>
        <v>9129.0999999999985</v>
      </c>
      <c r="Q591" s="64">
        <f t="shared" si="987"/>
        <v>9129.0999999999985</v>
      </c>
      <c r="R591" s="64">
        <f t="shared" si="986"/>
        <v>0</v>
      </c>
      <c r="S591" s="64">
        <f t="shared" si="986"/>
        <v>9129.0999999999985</v>
      </c>
      <c r="T591" s="64">
        <f t="shared" si="986"/>
        <v>0</v>
      </c>
      <c r="U591" s="64">
        <f t="shared" si="986"/>
        <v>9129.0999999999985</v>
      </c>
    </row>
    <row r="592" spans="1:21" ht="15.75" outlineLevel="7" x14ac:dyDescent="0.2">
      <c r="A592" s="59" t="s">
        <v>417</v>
      </c>
      <c r="B592" s="59" t="s">
        <v>345</v>
      </c>
      <c r="C592" s="59" t="s">
        <v>209</v>
      </c>
      <c r="D592" s="59" t="s">
        <v>6</v>
      </c>
      <c r="E592" s="82" t="s">
        <v>7</v>
      </c>
      <c r="F592" s="3">
        <v>10729.099999999999</v>
      </c>
      <c r="G592" s="3"/>
      <c r="H592" s="3">
        <f>SUM(F592:G592)</f>
        <v>10729.099999999999</v>
      </c>
      <c r="I592" s="3">
        <v>142.03</v>
      </c>
      <c r="J592" s="3">
        <v>1500</v>
      </c>
      <c r="K592" s="3">
        <f>SUM(H592:J592)</f>
        <v>12371.13</v>
      </c>
      <c r="L592" s="69">
        <v>9129.0999999999985</v>
      </c>
      <c r="M592" s="3"/>
      <c r="N592" s="3">
        <f>SUM(L592:M592)</f>
        <v>9129.0999999999985</v>
      </c>
      <c r="O592" s="3"/>
      <c r="P592" s="3">
        <f>SUM(N592:O592)</f>
        <v>9129.0999999999985</v>
      </c>
      <c r="Q592" s="69">
        <v>9129.0999999999985</v>
      </c>
      <c r="R592" s="3"/>
      <c r="S592" s="3">
        <f>SUM(Q592:R592)</f>
        <v>9129.0999999999985</v>
      </c>
      <c r="T592" s="3"/>
      <c r="U592" s="3">
        <f>SUM(S592:T592)</f>
        <v>9129.0999999999985</v>
      </c>
    </row>
    <row r="593" spans="1:21" ht="31.5" hidden="1" outlineLevel="7" x14ac:dyDescent="0.2">
      <c r="A593" s="210" t="s">
        <v>417</v>
      </c>
      <c r="B593" s="210" t="s">
        <v>345</v>
      </c>
      <c r="C593" s="210" t="s">
        <v>23</v>
      </c>
      <c r="D593" s="210"/>
      <c r="E593" s="61" t="s">
        <v>672</v>
      </c>
      <c r="F593" s="64">
        <f t="shared" ref="F593:U595" si="988">F594</f>
        <v>129.5</v>
      </c>
      <c r="G593" s="64">
        <f t="shared" si="988"/>
        <v>0</v>
      </c>
      <c r="H593" s="64">
        <f t="shared" si="988"/>
        <v>129.5</v>
      </c>
      <c r="I593" s="64">
        <f t="shared" si="988"/>
        <v>0</v>
      </c>
      <c r="J593" s="64">
        <f t="shared" si="988"/>
        <v>0</v>
      </c>
      <c r="K593" s="64">
        <f t="shared" si="988"/>
        <v>129.5</v>
      </c>
      <c r="L593" s="64">
        <f t="shared" ref="L593:Q595" si="989">L594</f>
        <v>129.5</v>
      </c>
      <c r="M593" s="64">
        <f t="shared" si="988"/>
        <v>0</v>
      </c>
      <c r="N593" s="64">
        <f t="shared" si="988"/>
        <v>129.5</v>
      </c>
      <c r="O593" s="64">
        <f t="shared" si="988"/>
        <v>0</v>
      </c>
      <c r="P593" s="64">
        <f t="shared" si="988"/>
        <v>129.5</v>
      </c>
      <c r="Q593" s="64">
        <f t="shared" si="989"/>
        <v>129.5</v>
      </c>
      <c r="R593" s="64">
        <f t="shared" si="988"/>
        <v>0</v>
      </c>
      <c r="S593" s="64">
        <f t="shared" si="988"/>
        <v>129.5</v>
      </c>
      <c r="T593" s="64">
        <f t="shared" si="988"/>
        <v>0</v>
      </c>
      <c r="U593" s="64">
        <f t="shared" si="988"/>
        <v>129.5</v>
      </c>
    </row>
    <row r="594" spans="1:21" ht="15.75" hidden="1" outlineLevel="7" x14ac:dyDescent="0.2">
      <c r="A594" s="210" t="s">
        <v>417</v>
      </c>
      <c r="B594" s="210" t="s">
        <v>345</v>
      </c>
      <c r="C594" s="210" t="s">
        <v>45</v>
      </c>
      <c r="D594" s="210"/>
      <c r="E594" s="61" t="s">
        <v>693</v>
      </c>
      <c r="F594" s="64">
        <f t="shared" si="988"/>
        <v>129.5</v>
      </c>
      <c r="G594" s="64">
        <f t="shared" si="988"/>
        <v>0</v>
      </c>
      <c r="H594" s="64">
        <f t="shared" si="988"/>
        <v>129.5</v>
      </c>
      <c r="I594" s="64">
        <f t="shared" si="988"/>
        <v>0</v>
      </c>
      <c r="J594" s="64">
        <f t="shared" si="988"/>
        <v>0</v>
      </c>
      <c r="K594" s="64">
        <f t="shared" si="988"/>
        <v>129.5</v>
      </c>
      <c r="L594" s="64">
        <f t="shared" si="989"/>
        <v>129.5</v>
      </c>
      <c r="M594" s="64">
        <f t="shared" si="988"/>
        <v>0</v>
      </c>
      <c r="N594" s="64">
        <f t="shared" si="988"/>
        <v>129.5</v>
      </c>
      <c r="O594" s="64">
        <f t="shared" si="988"/>
        <v>0</v>
      </c>
      <c r="P594" s="64">
        <f t="shared" si="988"/>
        <v>129.5</v>
      </c>
      <c r="Q594" s="64">
        <f t="shared" si="989"/>
        <v>129.5</v>
      </c>
      <c r="R594" s="64">
        <f t="shared" si="988"/>
        <v>0</v>
      </c>
      <c r="S594" s="64">
        <f t="shared" si="988"/>
        <v>129.5</v>
      </c>
      <c r="T594" s="64">
        <f t="shared" si="988"/>
        <v>0</v>
      </c>
      <c r="U594" s="64">
        <f t="shared" si="988"/>
        <v>129.5</v>
      </c>
    </row>
    <row r="595" spans="1:21" ht="31.5" hidden="1" outlineLevel="7" x14ac:dyDescent="0.2">
      <c r="A595" s="210" t="s">
        <v>417</v>
      </c>
      <c r="B595" s="210" t="s">
        <v>345</v>
      </c>
      <c r="C595" s="210" t="s">
        <v>46</v>
      </c>
      <c r="D595" s="210"/>
      <c r="E595" s="61" t="s">
        <v>683</v>
      </c>
      <c r="F595" s="64">
        <f t="shared" si="988"/>
        <v>129.5</v>
      </c>
      <c r="G595" s="64">
        <f t="shared" si="988"/>
        <v>0</v>
      </c>
      <c r="H595" s="64">
        <f t="shared" si="988"/>
        <v>129.5</v>
      </c>
      <c r="I595" s="64">
        <f t="shared" si="988"/>
        <v>0</v>
      </c>
      <c r="J595" s="64">
        <f t="shared" si="988"/>
        <v>0</v>
      </c>
      <c r="K595" s="64">
        <f t="shared" si="988"/>
        <v>129.5</v>
      </c>
      <c r="L595" s="64">
        <f t="shared" si="989"/>
        <v>129.5</v>
      </c>
      <c r="M595" s="64">
        <f t="shared" si="988"/>
        <v>0</v>
      </c>
      <c r="N595" s="64">
        <f t="shared" si="988"/>
        <v>129.5</v>
      </c>
      <c r="O595" s="64">
        <f t="shared" si="988"/>
        <v>0</v>
      </c>
      <c r="P595" s="64">
        <f t="shared" si="988"/>
        <v>129.5</v>
      </c>
      <c r="Q595" s="64">
        <f t="shared" si="989"/>
        <v>129.5</v>
      </c>
      <c r="R595" s="64">
        <f t="shared" si="988"/>
        <v>0</v>
      </c>
      <c r="S595" s="64">
        <f t="shared" si="988"/>
        <v>129.5</v>
      </c>
      <c r="T595" s="64">
        <f t="shared" si="988"/>
        <v>0</v>
      </c>
      <c r="U595" s="64">
        <f t="shared" si="988"/>
        <v>129.5</v>
      </c>
    </row>
    <row r="596" spans="1:21" ht="15.75" hidden="1" outlineLevel="7" x14ac:dyDescent="0.2">
      <c r="A596" s="210" t="s">
        <v>417</v>
      </c>
      <c r="B596" s="210" t="s">
        <v>345</v>
      </c>
      <c r="C596" s="210" t="s">
        <v>47</v>
      </c>
      <c r="D596" s="210"/>
      <c r="E596" s="61" t="s">
        <v>48</v>
      </c>
      <c r="F596" s="64">
        <f t="shared" ref="F596:I596" si="990">F598+F597</f>
        <v>129.5</v>
      </c>
      <c r="G596" s="64">
        <f t="shared" si="990"/>
        <v>0</v>
      </c>
      <c r="H596" s="64">
        <f t="shared" si="990"/>
        <v>129.5</v>
      </c>
      <c r="I596" s="64">
        <f t="shared" si="990"/>
        <v>0</v>
      </c>
      <c r="J596" s="64">
        <f t="shared" ref="J596:K596" si="991">J598+J597</f>
        <v>0</v>
      </c>
      <c r="K596" s="64">
        <f t="shared" si="991"/>
        <v>129.5</v>
      </c>
      <c r="L596" s="64">
        <f t="shared" ref="L596:S596" si="992">L598+L597</f>
        <v>129.5</v>
      </c>
      <c r="M596" s="64">
        <f t="shared" si="992"/>
        <v>0</v>
      </c>
      <c r="N596" s="64">
        <f t="shared" si="992"/>
        <v>129.5</v>
      </c>
      <c r="O596" s="64">
        <f t="shared" ref="O596:P596" si="993">O598+O597</f>
        <v>0</v>
      </c>
      <c r="P596" s="64">
        <f t="shared" si="993"/>
        <v>129.5</v>
      </c>
      <c r="Q596" s="64">
        <f t="shared" si="992"/>
        <v>129.5</v>
      </c>
      <c r="R596" s="64">
        <f t="shared" si="992"/>
        <v>0</v>
      </c>
      <c r="S596" s="64">
        <f t="shared" si="992"/>
        <v>129.5</v>
      </c>
      <c r="T596" s="64">
        <f t="shared" ref="T596:U596" si="994">T598+T597</f>
        <v>0</v>
      </c>
      <c r="U596" s="64">
        <f t="shared" si="994"/>
        <v>129.5</v>
      </c>
    </row>
    <row r="597" spans="1:21" ht="31.5" hidden="1" outlineLevel="7" x14ac:dyDescent="0.2">
      <c r="A597" s="59" t="s">
        <v>417</v>
      </c>
      <c r="B597" s="59" t="s">
        <v>345</v>
      </c>
      <c r="C597" s="59" t="s">
        <v>47</v>
      </c>
      <c r="D597" s="59" t="s">
        <v>3</v>
      </c>
      <c r="E597" s="82" t="s">
        <v>4</v>
      </c>
      <c r="F597" s="3">
        <v>11.3</v>
      </c>
      <c r="G597" s="3"/>
      <c r="H597" s="3">
        <f t="shared" ref="H597:H598" si="995">SUM(F597:G597)</f>
        <v>11.3</v>
      </c>
      <c r="I597" s="3"/>
      <c r="J597" s="3"/>
      <c r="K597" s="3">
        <f t="shared" ref="K597:K598" si="996">SUM(H597:J597)</f>
        <v>11.3</v>
      </c>
      <c r="L597" s="69">
        <v>11.3</v>
      </c>
      <c r="M597" s="3"/>
      <c r="N597" s="3">
        <f t="shared" ref="N597:N598" si="997">SUM(L597:M597)</f>
        <v>11.3</v>
      </c>
      <c r="O597" s="3"/>
      <c r="P597" s="3">
        <f t="shared" ref="P597:P598" si="998">SUM(N597:O597)</f>
        <v>11.3</v>
      </c>
      <c r="Q597" s="69">
        <v>11.3</v>
      </c>
      <c r="R597" s="3"/>
      <c r="S597" s="3">
        <f t="shared" ref="S597:S598" si="999">SUM(Q597:R597)</f>
        <v>11.3</v>
      </c>
      <c r="T597" s="3"/>
      <c r="U597" s="3">
        <f t="shared" ref="U597:U598" si="1000">SUM(S597:T597)</f>
        <v>11.3</v>
      </c>
    </row>
    <row r="598" spans="1:21" ht="15.75" hidden="1" outlineLevel="7" x14ac:dyDescent="0.2">
      <c r="A598" s="59" t="s">
        <v>417</v>
      </c>
      <c r="B598" s="59" t="s">
        <v>345</v>
      </c>
      <c r="C598" s="59" t="s">
        <v>47</v>
      </c>
      <c r="D598" s="59" t="s">
        <v>6</v>
      </c>
      <c r="E598" s="82" t="s">
        <v>7</v>
      </c>
      <c r="F598" s="3">
        <v>118.2</v>
      </c>
      <c r="G598" s="3"/>
      <c r="H598" s="3">
        <f t="shared" si="995"/>
        <v>118.2</v>
      </c>
      <c r="I598" s="3"/>
      <c r="J598" s="3"/>
      <c r="K598" s="3">
        <f t="shared" si="996"/>
        <v>118.2</v>
      </c>
      <c r="L598" s="69">
        <v>118.2</v>
      </c>
      <c r="M598" s="3"/>
      <c r="N598" s="3">
        <f t="shared" si="997"/>
        <v>118.2</v>
      </c>
      <c r="O598" s="3"/>
      <c r="P598" s="3">
        <f t="shared" si="998"/>
        <v>118.2</v>
      </c>
      <c r="Q598" s="69">
        <v>118.2</v>
      </c>
      <c r="R598" s="3"/>
      <c r="S598" s="3">
        <f t="shared" si="999"/>
        <v>118.2</v>
      </c>
      <c r="T598" s="3"/>
      <c r="U598" s="3">
        <f t="shared" si="1000"/>
        <v>118.2</v>
      </c>
    </row>
    <row r="599" spans="1:21" ht="15.75" outlineLevel="7" x14ac:dyDescent="0.2">
      <c r="A599" s="210" t="s">
        <v>417</v>
      </c>
      <c r="B599" s="210" t="s">
        <v>361</v>
      </c>
      <c r="C599" s="59"/>
      <c r="D599" s="59"/>
      <c r="E599" s="60" t="s">
        <v>362</v>
      </c>
      <c r="F599" s="3"/>
      <c r="G599" s="3"/>
      <c r="H599" s="64">
        <f t="shared" ref="H599:H604" si="1001">H600</f>
        <v>0</v>
      </c>
      <c r="I599" s="64">
        <f t="shared" ref="I599:U604" si="1002">I600</f>
        <v>0</v>
      </c>
      <c r="J599" s="64">
        <f t="shared" si="1002"/>
        <v>215</v>
      </c>
      <c r="K599" s="64">
        <f t="shared" si="1002"/>
        <v>215</v>
      </c>
      <c r="L599" s="64">
        <f t="shared" si="1002"/>
        <v>0</v>
      </c>
      <c r="M599" s="64">
        <f t="shared" si="1002"/>
        <v>0</v>
      </c>
      <c r="N599" s="64">
        <f t="shared" si="1002"/>
        <v>0</v>
      </c>
      <c r="O599" s="64">
        <f t="shared" si="1002"/>
        <v>0</v>
      </c>
      <c r="P599" s="64">
        <f t="shared" si="1002"/>
        <v>0</v>
      </c>
      <c r="Q599" s="64">
        <f t="shared" si="1002"/>
        <v>0</v>
      </c>
      <c r="R599" s="64">
        <f t="shared" si="1002"/>
        <v>0</v>
      </c>
      <c r="S599" s="64">
        <f t="shared" si="1002"/>
        <v>0</v>
      </c>
      <c r="T599" s="64">
        <f t="shared" si="1002"/>
        <v>0</v>
      </c>
      <c r="U599" s="64">
        <f t="shared" si="1002"/>
        <v>0</v>
      </c>
    </row>
    <row r="600" spans="1:21" ht="15.75" outlineLevel="7" x14ac:dyDescent="0.2">
      <c r="A600" s="210" t="s">
        <v>417</v>
      </c>
      <c r="B600" s="210" t="s">
        <v>367</v>
      </c>
      <c r="C600" s="210"/>
      <c r="D600" s="210"/>
      <c r="E600" s="61" t="s">
        <v>368</v>
      </c>
      <c r="F600" s="3"/>
      <c r="G600" s="3"/>
      <c r="H600" s="64">
        <f t="shared" si="1001"/>
        <v>0</v>
      </c>
      <c r="I600" s="64">
        <f t="shared" si="1002"/>
        <v>0</v>
      </c>
      <c r="J600" s="64">
        <f t="shared" si="1002"/>
        <v>215</v>
      </c>
      <c r="K600" s="64">
        <f t="shared" si="1002"/>
        <v>215</v>
      </c>
      <c r="L600" s="64">
        <f t="shared" si="1002"/>
        <v>0</v>
      </c>
      <c r="M600" s="64">
        <f t="shared" si="1002"/>
        <v>0</v>
      </c>
      <c r="N600" s="64">
        <f t="shared" si="1002"/>
        <v>0</v>
      </c>
      <c r="O600" s="64">
        <f t="shared" si="1002"/>
        <v>0</v>
      </c>
      <c r="P600" s="64">
        <f t="shared" si="1002"/>
        <v>0</v>
      </c>
      <c r="Q600" s="64">
        <f t="shared" si="1002"/>
        <v>0</v>
      </c>
      <c r="R600" s="64">
        <f t="shared" si="1002"/>
        <v>0</v>
      </c>
      <c r="S600" s="64">
        <f t="shared" si="1002"/>
        <v>0</v>
      </c>
      <c r="T600" s="64">
        <f t="shared" si="1002"/>
        <v>0</v>
      </c>
      <c r="U600" s="64">
        <f t="shared" si="1002"/>
        <v>0</v>
      </c>
    </row>
    <row r="601" spans="1:21" ht="31.5" outlineLevel="7" x14ac:dyDescent="0.2">
      <c r="A601" s="210" t="s">
        <v>417</v>
      </c>
      <c r="B601" s="210" t="s">
        <v>367</v>
      </c>
      <c r="C601" s="210" t="s">
        <v>31</v>
      </c>
      <c r="D601" s="210"/>
      <c r="E601" s="61" t="s">
        <v>645</v>
      </c>
      <c r="F601" s="3"/>
      <c r="G601" s="3"/>
      <c r="H601" s="64">
        <f t="shared" si="1001"/>
        <v>0</v>
      </c>
      <c r="I601" s="64">
        <f t="shared" si="1002"/>
        <v>0</v>
      </c>
      <c r="J601" s="64">
        <f t="shared" si="1002"/>
        <v>215</v>
      </c>
      <c r="K601" s="64">
        <f t="shared" si="1002"/>
        <v>215</v>
      </c>
      <c r="L601" s="64">
        <f t="shared" si="1002"/>
        <v>0</v>
      </c>
      <c r="M601" s="64">
        <f t="shared" si="1002"/>
        <v>0</v>
      </c>
      <c r="N601" s="64">
        <f t="shared" si="1002"/>
        <v>0</v>
      </c>
      <c r="O601" s="64">
        <f t="shared" si="1002"/>
        <v>0</v>
      </c>
      <c r="P601" s="64">
        <f t="shared" si="1002"/>
        <v>0</v>
      </c>
      <c r="Q601" s="64">
        <f t="shared" si="1002"/>
        <v>0</v>
      </c>
      <c r="R601" s="64">
        <f t="shared" si="1002"/>
        <v>0</v>
      </c>
      <c r="S601" s="64">
        <f t="shared" si="1002"/>
        <v>0</v>
      </c>
      <c r="T601" s="64">
        <f t="shared" si="1002"/>
        <v>0</v>
      </c>
      <c r="U601" s="64">
        <f t="shared" si="1002"/>
        <v>0</v>
      </c>
    </row>
    <row r="602" spans="1:21" ht="15.75" outlineLevel="7" x14ac:dyDescent="0.2">
      <c r="A602" s="210" t="s">
        <v>417</v>
      </c>
      <c r="B602" s="210" t="s">
        <v>367</v>
      </c>
      <c r="C602" s="210" t="s">
        <v>32</v>
      </c>
      <c r="D602" s="210"/>
      <c r="E602" s="61" t="s">
        <v>740</v>
      </c>
      <c r="F602" s="3"/>
      <c r="G602" s="3"/>
      <c r="H602" s="64">
        <f t="shared" si="1001"/>
        <v>0</v>
      </c>
      <c r="I602" s="64">
        <f t="shared" si="1002"/>
        <v>0</v>
      </c>
      <c r="J602" s="64">
        <f t="shared" si="1002"/>
        <v>215</v>
      </c>
      <c r="K602" s="64">
        <f t="shared" si="1002"/>
        <v>215</v>
      </c>
      <c r="L602" s="64">
        <f t="shared" si="1002"/>
        <v>0</v>
      </c>
      <c r="M602" s="64">
        <f t="shared" si="1002"/>
        <v>0</v>
      </c>
      <c r="N602" s="64">
        <f t="shared" si="1002"/>
        <v>0</v>
      </c>
      <c r="O602" s="64">
        <f t="shared" si="1002"/>
        <v>0</v>
      </c>
      <c r="P602" s="64">
        <f t="shared" si="1002"/>
        <v>0</v>
      </c>
      <c r="Q602" s="64">
        <f t="shared" si="1002"/>
        <v>0</v>
      </c>
      <c r="R602" s="64">
        <f t="shared" si="1002"/>
        <v>0</v>
      </c>
      <c r="S602" s="64">
        <f t="shared" si="1002"/>
        <v>0</v>
      </c>
      <c r="T602" s="64">
        <f t="shared" si="1002"/>
        <v>0</v>
      </c>
      <c r="U602" s="64">
        <f t="shared" si="1002"/>
        <v>0</v>
      </c>
    </row>
    <row r="603" spans="1:21" ht="15.75" outlineLevel="7" x14ac:dyDescent="0.2">
      <c r="A603" s="210" t="s">
        <v>417</v>
      </c>
      <c r="B603" s="210" t="s">
        <v>367</v>
      </c>
      <c r="C603" s="62" t="s">
        <v>448</v>
      </c>
      <c r="D603" s="62"/>
      <c r="E603" s="79" t="s">
        <v>447</v>
      </c>
      <c r="F603" s="3"/>
      <c r="G603" s="3"/>
      <c r="H603" s="64">
        <f t="shared" si="1001"/>
        <v>0</v>
      </c>
      <c r="I603" s="64">
        <f t="shared" si="1002"/>
        <v>0</v>
      </c>
      <c r="J603" s="64">
        <f t="shared" si="1002"/>
        <v>215</v>
      </c>
      <c r="K603" s="64">
        <f t="shared" si="1002"/>
        <v>215</v>
      </c>
      <c r="L603" s="64">
        <f t="shared" si="1002"/>
        <v>0</v>
      </c>
      <c r="M603" s="64">
        <f t="shared" si="1002"/>
        <v>0</v>
      </c>
      <c r="N603" s="64">
        <f t="shared" si="1002"/>
        <v>0</v>
      </c>
      <c r="O603" s="64">
        <f t="shared" si="1002"/>
        <v>0</v>
      </c>
      <c r="P603" s="64">
        <f t="shared" si="1002"/>
        <v>0</v>
      </c>
      <c r="Q603" s="64">
        <f t="shared" si="1002"/>
        <v>0</v>
      </c>
      <c r="R603" s="64">
        <f t="shared" si="1002"/>
        <v>0</v>
      </c>
      <c r="S603" s="64">
        <f t="shared" si="1002"/>
        <v>0</v>
      </c>
      <c r="T603" s="64">
        <f t="shared" si="1002"/>
        <v>0</v>
      </c>
      <c r="U603" s="64">
        <f t="shared" si="1002"/>
        <v>0</v>
      </c>
    </row>
    <row r="604" spans="1:21" ht="19.5" customHeight="1" outlineLevel="7" x14ac:dyDescent="0.2">
      <c r="A604" s="210" t="s">
        <v>417</v>
      </c>
      <c r="B604" s="210" t="s">
        <v>367</v>
      </c>
      <c r="C604" s="62" t="s">
        <v>744</v>
      </c>
      <c r="D604" s="62" t="s">
        <v>329</v>
      </c>
      <c r="E604" s="88" t="s">
        <v>745</v>
      </c>
      <c r="F604" s="3"/>
      <c r="G604" s="3"/>
      <c r="H604" s="64">
        <f t="shared" si="1001"/>
        <v>0</v>
      </c>
      <c r="I604" s="64">
        <f t="shared" si="1002"/>
        <v>0</v>
      </c>
      <c r="J604" s="64">
        <f t="shared" si="1002"/>
        <v>215</v>
      </c>
      <c r="K604" s="64">
        <f t="shared" si="1002"/>
        <v>215</v>
      </c>
      <c r="L604" s="64">
        <f t="shared" si="1002"/>
        <v>0</v>
      </c>
      <c r="M604" s="64">
        <f t="shared" si="1002"/>
        <v>0</v>
      </c>
      <c r="N604" s="64">
        <f t="shared" si="1002"/>
        <v>0</v>
      </c>
      <c r="O604" s="64">
        <f t="shared" si="1002"/>
        <v>0</v>
      </c>
      <c r="P604" s="64">
        <f t="shared" si="1002"/>
        <v>0</v>
      </c>
      <c r="Q604" s="64">
        <f t="shared" si="1002"/>
        <v>0</v>
      </c>
      <c r="R604" s="64">
        <f t="shared" si="1002"/>
        <v>0</v>
      </c>
      <c r="S604" s="64">
        <f t="shared" si="1002"/>
        <v>0</v>
      </c>
      <c r="T604" s="64">
        <f t="shared" si="1002"/>
        <v>0</v>
      </c>
      <c r="U604" s="64">
        <f t="shared" si="1002"/>
        <v>0</v>
      </c>
    </row>
    <row r="605" spans="1:21" ht="15.75" outlineLevel="7" x14ac:dyDescent="0.2">
      <c r="A605" s="59" t="s">
        <v>417</v>
      </c>
      <c r="B605" s="59" t="s">
        <v>367</v>
      </c>
      <c r="C605" s="63" t="s">
        <v>744</v>
      </c>
      <c r="D605" s="59" t="s">
        <v>6</v>
      </c>
      <c r="E605" s="82" t="s">
        <v>7</v>
      </c>
      <c r="F605" s="3"/>
      <c r="G605" s="3"/>
      <c r="H605" s="3"/>
      <c r="I605" s="3"/>
      <c r="J605" s="3">
        <v>215</v>
      </c>
      <c r="K605" s="3">
        <f t="shared" ref="K605" si="1003">SUM(H605:J605)</f>
        <v>215</v>
      </c>
      <c r="L605" s="69"/>
      <c r="M605" s="3"/>
      <c r="N605" s="3"/>
      <c r="O605" s="3"/>
      <c r="P605" s="3"/>
      <c r="Q605" s="69"/>
      <c r="R605" s="3"/>
      <c r="S605" s="3"/>
      <c r="T605" s="3"/>
      <c r="U605" s="3"/>
    </row>
    <row r="606" spans="1:21" ht="15.75" hidden="1" outlineLevel="7" x14ac:dyDescent="0.2">
      <c r="A606" s="210" t="s">
        <v>417</v>
      </c>
      <c r="B606" s="210" t="s">
        <v>347</v>
      </c>
      <c r="C606" s="59"/>
      <c r="D606" s="59"/>
      <c r="E606" s="60" t="s">
        <v>348</v>
      </c>
      <c r="F606" s="64">
        <f t="shared" ref="F606:U611" si="1004">F607</f>
        <v>10.199999999999999</v>
      </c>
      <c r="G606" s="64">
        <f t="shared" si="1004"/>
        <v>0</v>
      </c>
      <c r="H606" s="64">
        <f t="shared" si="1004"/>
        <v>10.199999999999999</v>
      </c>
      <c r="I606" s="64">
        <f t="shared" si="1004"/>
        <v>0</v>
      </c>
      <c r="J606" s="64">
        <f t="shared" si="1004"/>
        <v>0</v>
      </c>
      <c r="K606" s="64">
        <f t="shared" si="1004"/>
        <v>10.199999999999999</v>
      </c>
      <c r="L606" s="64">
        <f t="shared" ref="L606:Q611" si="1005">L607</f>
        <v>10.199999999999999</v>
      </c>
      <c r="M606" s="64">
        <f t="shared" si="1004"/>
        <v>0</v>
      </c>
      <c r="N606" s="64">
        <f t="shared" si="1004"/>
        <v>10.199999999999999</v>
      </c>
      <c r="O606" s="64">
        <f t="shared" si="1004"/>
        <v>0</v>
      </c>
      <c r="P606" s="64">
        <f t="shared" si="1004"/>
        <v>10.199999999999999</v>
      </c>
      <c r="Q606" s="64">
        <f t="shared" si="1005"/>
        <v>10.199999999999999</v>
      </c>
      <c r="R606" s="64">
        <f t="shared" si="1004"/>
        <v>0</v>
      </c>
      <c r="S606" s="64">
        <f t="shared" si="1004"/>
        <v>10.199999999999999</v>
      </c>
      <c r="T606" s="64">
        <f t="shared" si="1004"/>
        <v>0</v>
      </c>
      <c r="U606" s="64">
        <f t="shared" si="1004"/>
        <v>10.199999999999999</v>
      </c>
    </row>
    <row r="607" spans="1:21" ht="15.75" hidden="1" outlineLevel="7" x14ac:dyDescent="0.2">
      <c r="A607" s="210" t="s">
        <v>417</v>
      </c>
      <c r="B607" s="210" t="s">
        <v>349</v>
      </c>
      <c r="C607" s="210"/>
      <c r="D607" s="210"/>
      <c r="E607" s="61" t="s">
        <v>350</v>
      </c>
      <c r="F607" s="64">
        <f t="shared" si="1004"/>
        <v>10.199999999999999</v>
      </c>
      <c r="G607" s="64">
        <f t="shared" si="1004"/>
        <v>0</v>
      </c>
      <c r="H607" s="64">
        <f t="shared" si="1004"/>
        <v>10.199999999999999</v>
      </c>
      <c r="I607" s="64">
        <f t="shared" si="1004"/>
        <v>0</v>
      </c>
      <c r="J607" s="64">
        <f t="shared" si="1004"/>
        <v>0</v>
      </c>
      <c r="K607" s="64">
        <f t="shared" si="1004"/>
        <v>10.199999999999999</v>
      </c>
      <c r="L607" s="64">
        <f t="shared" si="1005"/>
        <v>10.199999999999999</v>
      </c>
      <c r="M607" s="64">
        <f t="shared" si="1004"/>
        <v>0</v>
      </c>
      <c r="N607" s="64">
        <f t="shared" si="1004"/>
        <v>10.199999999999999</v>
      </c>
      <c r="O607" s="64">
        <f t="shared" si="1004"/>
        <v>0</v>
      </c>
      <c r="P607" s="64">
        <f t="shared" si="1004"/>
        <v>10.199999999999999</v>
      </c>
      <c r="Q607" s="64">
        <f t="shared" si="1005"/>
        <v>10.199999999999999</v>
      </c>
      <c r="R607" s="64">
        <f t="shared" si="1004"/>
        <v>0</v>
      </c>
      <c r="S607" s="64">
        <f t="shared" si="1004"/>
        <v>10.199999999999999</v>
      </c>
      <c r="T607" s="64">
        <f t="shared" si="1004"/>
        <v>0</v>
      </c>
      <c r="U607" s="64">
        <f t="shared" si="1004"/>
        <v>10.199999999999999</v>
      </c>
    </row>
    <row r="608" spans="1:21" ht="31.5" hidden="1" outlineLevel="7" x14ac:dyDescent="0.2">
      <c r="A608" s="210" t="s">
        <v>417</v>
      </c>
      <c r="B608" s="210" t="s">
        <v>349</v>
      </c>
      <c r="C608" s="210" t="s">
        <v>23</v>
      </c>
      <c r="D608" s="210"/>
      <c r="E608" s="61" t="s">
        <v>672</v>
      </c>
      <c r="F608" s="64">
        <f t="shared" si="1004"/>
        <v>10.199999999999999</v>
      </c>
      <c r="G608" s="64">
        <f t="shared" si="1004"/>
        <v>0</v>
      </c>
      <c r="H608" s="64">
        <f t="shared" si="1004"/>
        <v>10.199999999999999</v>
      </c>
      <c r="I608" s="64">
        <f t="shared" si="1004"/>
        <v>0</v>
      </c>
      <c r="J608" s="64">
        <f t="shared" si="1004"/>
        <v>0</v>
      </c>
      <c r="K608" s="64">
        <f t="shared" si="1004"/>
        <v>10.199999999999999</v>
      </c>
      <c r="L608" s="64">
        <f t="shared" si="1005"/>
        <v>10.199999999999999</v>
      </c>
      <c r="M608" s="64">
        <f t="shared" si="1004"/>
        <v>0</v>
      </c>
      <c r="N608" s="64">
        <f t="shared" si="1004"/>
        <v>10.199999999999999</v>
      </c>
      <c r="O608" s="64">
        <f t="shared" si="1004"/>
        <v>0</v>
      </c>
      <c r="P608" s="64">
        <f t="shared" si="1004"/>
        <v>10.199999999999999</v>
      </c>
      <c r="Q608" s="64">
        <f t="shared" si="1005"/>
        <v>10.199999999999999</v>
      </c>
      <c r="R608" s="64">
        <f t="shared" si="1004"/>
        <v>0</v>
      </c>
      <c r="S608" s="64">
        <f t="shared" si="1004"/>
        <v>10.199999999999999</v>
      </c>
      <c r="T608" s="64">
        <f t="shared" si="1004"/>
        <v>0</v>
      </c>
      <c r="U608" s="64">
        <f t="shared" si="1004"/>
        <v>10.199999999999999</v>
      </c>
    </row>
    <row r="609" spans="1:21" ht="15.75" hidden="1" outlineLevel="7" x14ac:dyDescent="0.2">
      <c r="A609" s="210" t="s">
        <v>417</v>
      </c>
      <c r="B609" s="210" t="s">
        <v>349</v>
      </c>
      <c r="C609" s="210" t="s">
        <v>45</v>
      </c>
      <c r="D609" s="210"/>
      <c r="E609" s="61" t="s">
        <v>682</v>
      </c>
      <c r="F609" s="64">
        <f t="shared" si="1004"/>
        <v>10.199999999999999</v>
      </c>
      <c r="G609" s="64">
        <f t="shared" si="1004"/>
        <v>0</v>
      </c>
      <c r="H609" s="64">
        <f t="shared" si="1004"/>
        <v>10.199999999999999</v>
      </c>
      <c r="I609" s="64">
        <f t="shared" si="1004"/>
        <v>0</v>
      </c>
      <c r="J609" s="64">
        <f t="shared" si="1004"/>
        <v>0</v>
      </c>
      <c r="K609" s="64">
        <f t="shared" si="1004"/>
        <v>10.199999999999999</v>
      </c>
      <c r="L609" s="64">
        <f t="shared" si="1005"/>
        <v>10.199999999999999</v>
      </c>
      <c r="M609" s="64">
        <f t="shared" si="1004"/>
        <v>0</v>
      </c>
      <c r="N609" s="64">
        <f t="shared" si="1004"/>
        <v>10.199999999999999</v>
      </c>
      <c r="O609" s="64">
        <f t="shared" si="1004"/>
        <v>0</v>
      </c>
      <c r="P609" s="64">
        <f t="shared" si="1004"/>
        <v>10.199999999999999</v>
      </c>
      <c r="Q609" s="64">
        <f t="shared" si="1005"/>
        <v>10.199999999999999</v>
      </c>
      <c r="R609" s="64">
        <f t="shared" si="1004"/>
        <v>0</v>
      </c>
      <c r="S609" s="64">
        <f t="shared" si="1004"/>
        <v>10.199999999999999</v>
      </c>
      <c r="T609" s="64">
        <f t="shared" si="1004"/>
        <v>0</v>
      </c>
      <c r="U609" s="64">
        <f t="shared" si="1004"/>
        <v>10.199999999999999</v>
      </c>
    </row>
    <row r="610" spans="1:21" ht="31.5" hidden="1" outlineLevel="7" x14ac:dyDescent="0.2">
      <c r="A610" s="210" t="s">
        <v>417</v>
      </c>
      <c r="B610" s="210" t="s">
        <v>349</v>
      </c>
      <c r="C610" s="210" t="s">
        <v>46</v>
      </c>
      <c r="D610" s="210"/>
      <c r="E610" s="61" t="s">
        <v>683</v>
      </c>
      <c r="F610" s="64">
        <f t="shared" si="1004"/>
        <v>10.199999999999999</v>
      </c>
      <c r="G610" s="64">
        <f t="shared" si="1004"/>
        <v>0</v>
      </c>
      <c r="H610" s="64">
        <f t="shared" si="1004"/>
        <v>10.199999999999999</v>
      </c>
      <c r="I610" s="64">
        <f t="shared" si="1004"/>
        <v>0</v>
      </c>
      <c r="J610" s="64">
        <f t="shared" si="1004"/>
        <v>0</v>
      </c>
      <c r="K610" s="64">
        <f t="shared" si="1004"/>
        <v>10.199999999999999</v>
      </c>
      <c r="L610" s="64">
        <f t="shared" si="1005"/>
        <v>10.199999999999999</v>
      </c>
      <c r="M610" s="64">
        <f t="shared" si="1004"/>
        <v>0</v>
      </c>
      <c r="N610" s="64">
        <f t="shared" si="1004"/>
        <v>10.199999999999999</v>
      </c>
      <c r="O610" s="64">
        <f t="shared" si="1004"/>
        <v>0</v>
      </c>
      <c r="P610" s="64">
        <f t="shared" si="1004"/>
        <v>10.199999999999999</v>
      </c>
      <c r="Q610" s="64">
        <f t="shared" si="1005"/>
        <v>10.199999999999999</v>
      </c>
      <c r="R610" s="64">
        <f t="shared" si="1004"/>
        <v>0</v>
      </c>
      <c r="S610" s="64">
        <f t="shared" si="1004"/>
        <v>10.199999999999999</v>
      </c>
      <c r="T610" s="64">
        <f t="shared" si="1004"/>
        <v>0</v>
      </c>
      <c r="U610" s="64">
        <f t="shared" si="1004"/>
        <v>10.199999999999999</v>
      </c>
    </row>
    <row r="611" spans="1:21" ht="15.75" hidden="1" outlineLevel="7" x14ac:dyDescent="0.2">
      <c r="A611" s="210" t="s">
        <v>417</v>
      </c>
      <c r="B611" s="210" t="s">
        <v>349</v>
      </c>
      <c r="C611" s="210" t="s">
        <v>47</v>
      </c>
      <c r="D611" s="210"/>
      <c r="E611" s="61" t="s">
        <v>48</v>
      </c>
      <c r="F611" s="64">
        <f t="shared" si="1004"/>
        <v>10.199999999999999</v>
      </c>
      <c r="G611" s="64">
        <f t="shared" si="1004"/>
        <v>0</v>
      </c>
      <c r="H611" s="64">
        <f t="shared" si="1004"/>
        <v>10.199999999999999</v>
      </c>
      <c r="I611" s="64">
        <f t="shared" si="1004"/>
        <v>0</v>
      </c>
      <c r="J611" s="64">
        <f t="shared" si="1004"/>
        <v>0</v>
      </c>
      <c r="K611" s="64">
        <f t="shared" si="1004"/>
        <v>10.199999999999999</v>
      </c>
      <c r="L611" s="64">
        <f t="shared" si="1005"/>
        <v>10.199999999999999</v>
      </c>
      <c r="M611" s="64">
        <f t="shared" si="1004"/>
        <v>0</v>
      </c>
      <c r="N611" s="64">
        <f t="shared" si="1004"/>
        <v>10.199999999999999</v>
      </c>
      <c r="O611" s="64">
        <f t="shared" si="1004"/>
        <v>0</v>
      </c>
      <c r="P611" s="64">
        <f t="shared" si="1004"/>
        <v>10.199999999999999</v>
      </c>
      <c r="Q611" s="64">
        <f t="shared" si="1005"/>
        <v>10.199999999999999</v>
      </c>
      <c r="R611" s="64">
        <f t="shared" si="1004"/>
        <v>0</v>
      </c>
      <c r="S611" s="64">
        <f t="shared" si="1004"/>
        <v>10.199999999999999</v>
      </c>
      <c r="T611" s="64">
        <f t="shared" si="1004"/>
        <v>0</v>
      </c>
      <c r="U611" s="64">
        <f t="shared" si="1004"/>
        <v>10.199999999999999</v>
      </c>
    </row>
    <row r="612" spans="1:21" ht="15.75" hidden="1" outlineLevel="7" x14ac:dyDescent="0.2">
      <c r="A612" s="59" t="s">
        <v>417</v>
      </c>
      <c r="B612" s="59" t="s">
        <v>349</v>
      </c>
      <c r="C612" s="59" t="s">
        <v>47</v>
      </c>
      <c r="D612" s="59" t="s">
        <v>6</v>
      </c>
      <c r="E612" s="82" t="s">
        <v>7</v>
      </c>
      <c r="F612" s="3">
        <v>10.199999999999999</v>
      </c>
      <c r="G612" s="3"/>
      <c r="H612" s="3">
        <f>SUM(F612:G612)</f>
        <v>10.199999999999999</v>
      </c>
      <c r="I612" s="3"/>
      <c r="J612" s="3"/>
      <c r="K612" s="3">
        <f>SUM(H612:J612)</f>
        <v>10.199999999999999</v>
      </c>
      <c r="L612" s="69">
        <v>10.199999999999999</v>
      </c>
      <c r="M612" s="3"/>
      <c r="N612" s="3">
        <f>SUM(L612:M612)</f>
        <v>10.199999999999999</v>
      </c>
      <c r="O612" s="3"/>
      <c r="P612" s="3">
        <f>SUM(N612:O612)</f>
        <v>10.199999999999999</v>
      </c>
      <c r="Q612" s="69">
        <v>10.199999999999999</v>
      </c>
      <c r="R612" s="3"/>
      <c r="S612" s="3">
        <f>SUM(Q612:R612)</f>
        <v>10.199999999999999</v>
      </c>
      <c r="T612" s="3"/>
      <c r="U612" s="3">
        <f>SUM(S612:T612)</f>
        <v>10.199999999999999</v>
      </c>
    </row>
    <row r="613" spans="1:21" ht="15.75" outlineLevel="7" x14ac:dyDescent="0.2">
      <c r="A613" s="210" t="s">
        <v>417</v>
      </c>
      <c r="B613" s="210" t="s">
        <v>402</v>
      </c>
      <c r="C613" s="59"/>
      <c r="D613" s="59"/>
      <c r="E613" s="60" t="s">
        <v>403</v>
      </c>
      <c r="F613" s="64">
        <f t="shared" ref="F613:U618" si="1006">F614</f>
        <v>3000</v>
      </c>
      <c r="G613" s="64">
        <f t="shared" si="1006"/>
        <v>0</v>
      </c>
      <c r="H613" s="64">
        <f t="shared" si="1006"/>
        <v>3000</v>
      </c>
      <c r="I613" s="64">
        <f t="shared" si="1006"/>
        <v>0</v>
      </c>
      <c r="J613" s="64">
        <f t="shared" si="1006"/>
        <v>7000</v>
      </c>
      <c r="K613" s="64">
        <f t="shared" si="1006"/>
        <v>10000</v>
      </c>
      <c r="L613" s="64">
        <f t="shared" ref="L613:Q618" si="1007">L614</f>
        <v>2000</v>
      </c>
      <c r="M613" s="64">
        <f t="shared" si="1006"/>
        <v>0</v>
      </c>
      <c r="N613" s="64">
        <f t="shared" si="1006"/>
        <v>2000</v>
      </c>
      <c r="O613" s="64">
        <f t="shared" si="1006"/>
        <v>0</v>
      </c>
      <c r="P613" s="64">
        <f t="shared" si="1006"/>
        <v>2000</v>
      </c>
      <c r="Q613" s="64">
        <f t="shared" si="1007"/>
        <v>2000</v>
      </c>
      <c r="R613" s="64">
        <f t="shared" si="1006"/>
        <v>0</v>
      </c>
      <c r="S613" s="64">
        <f t="shared" si="1006"/>
        <v>2000</v>
      </c>
      <c r="T613" s="64">
        <f t="shared" si="1006"/>
        <v>0</v>
      </c>
      <c r="U613" s="64">
        <f t="shared" si="1006"/>
        <v>2000</v>
      </c>
    </row>
    <row r="614" spans="1:21" ht="15.75" outlineLevel="7" x14ac:dyDescent="0.2">
      <c r="A614" s="210" t="s">
        <v>417</v>
      </c>
      <c r="B614" s="210" t="s">
        <v>406</v>
      </c>
      <c r="C614" s="210"/>
      <c r="D614" s="210"/>
      <c r="E614" s="61" t="s">
        <v>407</v>
      </c>
      <c r="F614" s="64">
        <f t="shared" si="1006"/>
        <v>3000</v>
      </c>
      <c r="G614" s="64">
        <f t="shared" si="1006"/>
        <v>0</v>
      </c>
      <c r="H614" s="64">
        <f t="shared" si="1006"/>
        <v>3000</v>
      </c>
      <c r="I614" s="64">
        <f t="shared" si="1006"/>
        <v>0</v>
      </c>
      <c r="J614" s="64">
        <f t="shared" si="1006"/>
        <v>7000</v>
      </c>
      <c r="K614" s="64">
        <f t="shared" si="1006"/>
        <v>10000</v>
      </c>
      <c r="L614" s="64">
        <f t="shared" si="1007"/>
        <v>2000</v>
      </c>
      <c r="M614" s="64">
        <f t="shared" si="1006"/>
        <v>0</v>
      </c>
      <c r="N614" s="64">
        <f t="shared" si="1006"/>
        <v>2000</v>
      </c>
      <c r="O614" s="64">
        <f t="shared" si="1006"/>
        <v>0</v>
      </c>
      <c r="P614" s="64">
        <f t="shared" si="1006"/>
        <v>2000</v>
      </c>
      <c r="Q614" s="64">
        <f t="shared" si="1007"/>
        <v>2000</v>
      </c>
      <c r="R614" s="64">
        <f t="shared" si="1006"/>
        <v>0</v>
      </c>
      <c r="S614" s="64">
        <f t="shared" si="1006"/>
        <v>2000</v>
      </c>
      <c r="T614" s="64">
        <f t="shared" si="1006"/>
        <v>0</v>
      </c>
      <c r="U614" s="64">
        <f t="shared" si="1006"/>
        <v>2000</v>
      </c>
    </row>
    <row r="615" spans="1:21" ht="31.5" outlineLevel="2" x14ac:dyDescent="0.2">
      <c r="A615" s="210" t="s">
        <v>417</v>
      </c>
      <c r="B615" s="210" t="s">
        <v>406</v>
      </c>
      <c r="C615" s="210" t="s">
        <v>21</v>
      </c>
      <c r="D615" s="210"/>
      <c r="E615" s="61" t="s">
        <v>680</v>
      </c>
      <c r="F615" s="64">
        <f t="shared" si="1006"/>
        <v>3000</v>
      </c>
      <c r="G615" s="64">
        <f t="shared" si="1006"/>
        <v>0</v>
      </c>
      <c r="H615" s="64">
        <f t="shared" si="1006"/>
        <v>3000</v>
      </c>
      <c r="I615" s="64">
        <f t="shared" si="1006"/>
        <v>0</v>
      </c>
      <c r="J615" s="64">
        <f t="shared" si="1006"/>
        <v>7000</v>
      </c>
      <c r="K615" s="64">
        <f t="shared" si="1006"/>
        <v>10000</v>
      </c>
      <c r="L615" s="64">
        <f t="shared" si="1007"/>
        <v>2000</v>
      </c>
      <c r="M615" s="64">
        <f t="shared" si="1006"/>
        <v>0</v>
      </c>
      <c r="N615" s="64">
        <f t="shared" si="1006"/>
        <v>2000</v>
      </c>
      <c r="O615" s="64">
        <f t="shared" si="1006"/>
        <v>0</v>
      </c>
      <c r="P615" s="64">
        <f t="shared" si="1006"/>
        <v>2000</v>
      </c>
      <c r="Q615" s="64">
        <f t="shared" si="1007"/>
        <v>2000</v>
      </c>
      <c r="R615" s="64">
        <f t="shared" si="1006"/>
        <v>0</v>
      </c>
      <c r="S615" s="64">
        <f t="shared" si="1006"/>
        <v>2000</v>
      </c>
      <c r="T615" s="64">
        <f t="shared" si="1006"/>
        <v>0</v>
      </c>
      <c r="U615" s="64">
        <f t="shared" si="1006"/>
        <v>2000</v>
      </c>
    </row>
    <row r="616" spans="1:21" ht="31.5" outlineLevel="3" x14ac:dyDescent="0.2">
      <c r="A616" s="210" t="s">
        <v>417</v>
      </c>
      <c r="B616" s="210" t="s">
        <v>406</v>
      </c>
      <c r="C616" s="210" t="s">
        <v>22</v>
      </c>
      <c r="D616" s="210"/>
      <c r="E616" s="61" t="s">
        <v>681</v>
      </c>
      <c r="F616" s="64">
        <f t="shared" si="1006"/>
        <v>3000</v>
      </c>
      <c r="G616" s="64">
        <f t="shared" si="1006"/>
        <v>0</v>
      </c>
      <c r="H616" s="64">
        <f t="shared" si="1006"/>
        <v>3000</v>
      </c>
      <c r="I616" s="64">
        <f t="shared" si="1006"/>
        <v>0</v>
      </c>
      <c r="J616" s="64">
        <f t="shared" si="1006"/>
        <v>7000</v>
      </c>
      <c r="K616" s="64">
        <f t="shared" si="1006"/>
        <v>10000</v>
      </c>
      <c r="L616" s="64">
        <f t="shared" si="1007"/>
        <v>2000</v>
      </c>
      <c r="M616" s="64">
        <f t="shared" si="1006"/>
        <v>0</v>
      </c>
      <c r="N616" s="64">
        <f t="shared" si="1006"/>
        <v>2000</v>
      </c>
      <c r="O616" s="64">
        <f t="shared" si="1006"/>
        <v>0</v>
      </c>
      <c r="P616" s="64">
        <f t="shared" si="1006"/>
        <v>2000</v>
      </c>
      <c r="Q616" s="64">
        <f t="shared" si="1007"/>
        <v>2000</v>
      </c>
      <c r="R616" s="64">
        <f t="shared" si="1006"/>
        <v>0</v>
      </c>
      <c r="S616" s="64">
        <f t="shared" si="1006"/>
        <v>2000</v>
      </c>
      <c r="T616" s="64">
        <f t="shared" si="1006"/>
        <v>0</v>
      </c>
      <c r="U616" s="64">
        <f t="shared" si="1006"/>
        <v>2000</v>
      </c>
    </row>
    <row r="617" spans="1:21" ht="15.75" outlineLevel="4" x14ac:dyDescent="0.2">
      <c r="A617" s="210" t="s">
        <v>417</v>
      </c>
      <c r="B617" s="210" t="s">
        <v>406</v>
      </c>
      <c r="C617" s="210" t="s">
        <v>177</v>
      </c>
      <c r="D617" s="210"/>
      <c r="E617" s="61" t="s">
        <v>178</v>
      </c>
      <c r="F617" s="64">
        <f t="shared" si="1006"/>
        <v>3000</v>
      </c>
      <c r="G617" s="64">
        <f t="shared" si="1006"/>
        <v>0</v>
      </c>
      <c r="H617" s="64">
        <f t="shared" si="1006"/>
        <v>3000</v>
      </c>
      <c r="I617" s="64">
        <f t="shared" si="1006"/>
        <v>0</v>
      </c>
      <c r="J617" s="64">
        <f t="shared" si="1006"/>
        <v>7000</v>
      </c>
      <c r="K617" s="64">
        <f t="shared" si="1006"/>
        <v>10000</v>
      </c>
      <c r="L617" s="64">
        <f t="shared" si="1007"/>
        <v>2000</v>
      </c>
      <c r="M617" s="64">
        <f t="shared" si="1006"/>
        <v>0</v>
      </c>
      <c r="N617" s="64">
        <f t="shared" si="1006"/>
        <v>2000</v>
      </c>
      <c r="O617" s="64">
        <f t="shared" si="1006"/>
        <v>0</v>
      </c>
      <c r="P617" s="64">
        <f t="shared" si="1006"/>
        <v>2000</v>
      </c>
      <c r="Q617" s="64">
        <f t="shared" si="1007"/>
        <v>2000</v>
      </c>
      <c r="R617" s="64">
        <f t="shared" si="1006"/>
        <v>0</v>
      </c>
      <c r="S617" s="64">
        <f t="shared" si="1006"/>
        <v>2000</v>
      </c>
      <c r="T617" s="64">
        <f t="shared" si="1006"/>
        <v>0</v>
      </c>
      <c r="U617" s="64">
        <f t="shared" si="1006"/>
        <v>2000</v>
      </c>
    </row>
    <row r="618" spans="1:21" ht="31.5" outlineLevel="5" x14ac:dyDescent="0.2">
      <c r="A618" s="210" t="s">
        <v>417</v>
      </c>
      <c r="B618" s="210" t="s">
        <v>406</v>
      </c>
      <c r="C618" s="210" t="s">
        <v>322</v>
      </c>
      <c r="D618" s="210"/>
      <c r="E618" s="61" t="s">
        <v>705</v>
      </c>
      <c r="F618" s="64">
        <f t="shared" si="1006"/>
        <v>3000</v>
      </c>
      <c r="G618" s="64">
        <f t="shared" si="1006"/>
        <v>0</v>
      </c>
      <c r="H618" s="64">
        <f t="shared" si="1006"/>
        <v>3000</v>
      </c>
      <c r="I618" s="64">
        <f t="shared" si="1006"/>
        <v>0</v>
      </c>
      <c r="J618" s="64">
        <f t="shared" si="1006"/>
        <v>7000</v>
      </c>
      <c r="K618" s="64">
        <f t="shared" si="1006"/>
        <v>10000</v>
      </c>
      <c r="L618" s="64">
        <f t="shared" si="1007"/>
        <v>2000</v>
      </c>
      <c r="M618" s="64">
        <f t="shared" si="1006"/>
        <v>0</v>
      </c>
      <c r="N618" s="64">
        <f t="shared" si="1006"/>
        <v>2000</v>
      </c>
      <c r="O618" s="64">
        <f t="shared" si="1006"/>
        <v>0</v>
      </c>
      <c r="P618" s="64">
        <f t="shared" si="1006"/>
        <v>2000</v>
      </c>
      <c r="Q618" s="64">
        <f t="shared" si="1007"/>
        <v>2000</v>
      </c>
      <c r="R618" s="64">
        <f t="shared" si="1006"/>
        <v>0</v>
      </c>
      <c r="S618" s="64">
        <f t="shared" si="1006"/>
        <v>2000</v>
      </c>
      <c r="T618" s="64">
        <f t="shared" si="1006"/>
        <v>0</v>
      </c>
      <c r="U618" s="64">
        <f t="shared" si="1006"/>
        <v>2000</v>
      </c>
    </row>
    <row r="619" spans="1:21" ht="15.75" outlineLevel="7" x14ac:dyDescent="0.2">
      <c r="A619" s="59" t="s">
        <v>417</v>
      </c>
      <c r="B619" s="59" t="s">
        <v>406</v>
      </c>
      <c r="C619" s="59" t="s">
        <v>322</v>
      </c>
      <c r="D619" s="59" t="s">
        <v>18</v>
      </c>
      <c r="E619" s="82" t="s">
        <v>19</v>
      </c>
      <c r="F619" s="3">
        <v>3000</v>
      </c>
      <c r="G619" s="3"/>
      <c r="H619" s="3">
        <f>SUM(F619:G619)</f>
        <v>3000</v>
      </c>
      <c r="I619" s="3"/>
      <c r="J619" s="3">
        <v>7000</v>
      </c>
      <c r="K619" s="3">
        <f>SUM(H619:J619)</f>
        <v>10000</v>
      </c>
      <c r="L619" s="69">
        <v>2000</v>
      </c>
      <c r="M619" s="3"/>
      <c r="N619" s="3">
        <f>SUM(L619:M619)</f>
        <v>2000</v>
      </c>
      <c r="O619" s="3"/>
      <c r="P619" s="3">
        <f>SUM(N619:O619)</f>
        <v>2000</v>
      </c>
      <c r="Q619" s="69">
        <v>2000</v>
      </c>
      <c r="R619" s="3"/>
      <c r="S619" s="3">
        <f>SUM(Q619:R619)</f>
        <v>2000</v>
      </c>
      <c r="T619" s="3"/>
      <c r="U619" s="3">
        <f>SUM(S619:T619)</f>
        <v>2000</v>
      </c>
    </row>
    <row r="620" spans="1:21" ht="15.75" outlineLevel="7" x14ac:dyDescent="0.2">
      <c r="A620" s="59"/>
      <c r="B620" s="59"/>
      <c r="C620" s="59"/>
      <c r="D620" s="59"/>
      <c r="E620" s="82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1:21" ht="15.75" x14ac:dyDescent="0.2">
      <c r="A621" s="210" t="s">
        <v>418</v>
      </c>
      <c r="B621" s="210"/>
      <c r="C621" s="210"/>
      <c r="D621" s="210"/>
      <c r="E621" s="61" t="s">
        <v>706</v>
      </c>
      <c r="F621" s="64">
        <f t="shared" ref="F621:U621" si="1008">F622+F630+F750+F773</f>
        <v>2085180.3</v>
      </c>
      <c r="G621" s="64">
        <f t="shared" si="1008"/>
        <v>-3707.18</v>
      </c>
      <c r="H621" s="64">
        <f t="shared" si="1008"/>
        <v>2081473.1199999999</v>
      </c>
      <c r="I621" s="64">
        <f t="shared" si="1008"/>
        <v>1205</v>
      </c>
      <c r="J621" s="64">
        <f t="shared" si="1008"/>
        <v>0</v>
      </c>
      <c r="K621" s="64">
        <f t="shared" si="1008"/>
        <v>2082678.1199999999</v>
      </c>
      <c r="L621" s="64">
        <f t="shared" si="1008"/>
        <v>2034364.6</v>
      </c>
      <c r="M621" s="64">
        <f t="shared" si="1008"/>
        <v>0</v>
      </c>
      <c r="N621" s="64">
        <f t="shared" si="1008"/>
        <v>2034364.6</v>
      </c>
      <c r="O621" s="64">
        <f t="shared" si="1008"/>
        <v>0</v>
      </c>
      <c r="P621" s="64">
        <f t="shared" si="1008"/>
        <v>2034364.6</v>
      </c>
      <c r="Q621" s="64">
        <f t="shared" si="1008"/>
        <v>2021973.9</v>
      </c>
      <c r="R621" s="64">
        <f t="shared" si="1008"/>
        <v>0</v>
      </c>
      <c r="S621" s="64">
        <f t="shared" si="1008"/>
        <v>2021973.9</v>
      </c>
      <c r="T621" s="64">
        <f t="shared" si="1008"/>
        <v>0</v>
      </c>
      <c r="U621" s="64">
        <f t="shared" si="1008"/>
        <v>2021973.9</v>
      </c>
    </row>
    <row r="622" spans="1:21" ht="15.75" hidden="1" x14ac:dyDescent="0.2">
      <c r="A622" s="210" t="s">
        <v>418</v>
      </c>
      <c r="B622" s="210" t="s">
        <v>341</v>
      </c>
      <c r="C622" s="210"/>
      <c r="D622" s="210"/>
      <c r="E622" s="60" t="s">
        <v>342</v>
      </c>
      <c r="F622" s="64">
        <f t="shared" ref="F622:U626" si="1009">F623</f>
        <v>40.6</v>
      </c>
      <c r="G622" s="64">
        <f t="shared" si="1009"/>
        <v>0</v>
      </c>
      <c r="H622" s="64">
        <f t="shared" si="1009"/>
        <v>40.6</v>
      </c>
      <c r="I622" s="64">
        <f t="shared" si="1009"/>
        <v>0</v>
      </c>
      <c r="J622" s="64">
        <f t="shared" si="1009"/>
        <v>0</v>
      </c>
      <c r="K622" s="64">
        <f t="shared" si="1009"/>
        <v>40.6</v>
      </c>
      <c r="L622" s="64">
        <f t="shared" ref="L622:Q626" si="1010">L623</f>
        <v>40.6</v>
      </c>
      <c r="M622" s="64">
        <f t="shared" si="1009"/>
        <v>0</v>
      </c>
      <c r="N622" s="64">
        <f t="shared" si="1009"/>
        <v>40.6</v>
      </c>
      <c r="O622" s="64">
        <f t="shared" si="1009"/>
        <v>0</v>
      </c>
      <c r="P622" s="64">
        <f t="shared" si="1009"/>
        <v>40.6</v>
      </c>
      <c r="Q622" s="64">
        <f t="shared" si="1010"/>
        <v>40.6</v>
      </c>
      <c r="R622" s="64">
        <f t="shared" si="1009"/>
        <v>0</v>
      </c>
      <c r="S622" s="64">
        <f t="shared" si="1009"/>
        <v>40.6</v>
      </c>
      <c r="T622" s="64">
        <f t="shared" si="1009"/>
        <v>0</v>
      </c>
      <c r="U622" s="64">
        <f t="shared" si="1009"/>
        <v>40.6</v>
      </c>
    </row>
    <row r="623" spans="1:21" ht="15.75" hidden="1" outlineLevel="1" x14ac:dyDescent="0.2">
      <c r="A623" s="210" t="s">
        <v>418</v>
      </c>
      <c r="B623" s="210" t="s">
        <v>345</v>
      </c>
      <c r="C623" s="210"/>
      <c r="D623" s="210"/>
      <c r="E623" s="61" t="s">
        <v>346</v>
      </c>
      <c r="F623" s="64">
        <f t="shared" si="1009"/>
        <v>40.6</v>
      </c>
      <c r="G623" s="64">
        <f t="shared" si="1009"/>
        <v>0</v>
      </c>
      <c r="H623" s="64">
        <f t="shared" si="1009"/>
        <v>40.6</v>
      </c>
      <c r="I623" s="64">
        <f t="shared" si="1009"/>
        <v>0</v>
      </c>
      <c r="J623" s="64">
        <f t="shared" si="1009"/>
        <v>0</v>
      </c>
      <c r="K623" s="64">
        <f t="shared" si="1009"/>
        <v>40.6</v>
      </c>
      <c r="L623" s="64">
        <f t="shared" si="1010"/>
        <v>40.6</v>
      </c>
      <c r="M623" s="64">
        <f t="shared" si="1009"/>
        <v>0</v>
      </c>
      <c r="N623" s="64">
        <f t="shared" si="1009"/>
        <v>40.6</v>
      </c>
      <c r="O623" s="64">
        <f t="shared" si="1009"/>
        <v>0</v>
      </c>
      <c r="P623" s="64">
        <f t="shared" si="1009"/>
        <v>40.6</v>
      </c>
      <c r="Q623" s="64">
        <f t="shared" si="1010"/>
        <v>40.6</v>
      </c>
      <c r="R623" s="64">
        <f t="shared" si="1009"/>
        <v>0</v>
      </c>
      <c r="S623" s="64">
        <f t="shared" si="1009"/>
        <v>40.6</v>
      </c>
      <c r="T623" s="64">
        <f t="shared" si="1009"/>
        <v>0</v>
      </c>
      <c r="U623" s="64">
        <f t="shared" si="1009"/>
        <v>40.6</v>
      </c>
    </row>
    <row r="624" spans="1:21" ht="31.5" hidden="1" outlineLevel="2" x14ac:dyDescent="0.2">
      <c r="A624" s="210" t="s">
        <v>418</v>
      </c>
      <c r="B624" s="210" t="s">
        <v>345</v>
      </c>
      <c r="C624" s="210" t="s">
        <v>23</v>
      </c>
      <c r="D624" s="210"/>
      <c r="E624" s="61" t="s">
        <v>672</v>
      </c>
      <c r="F624" s="64">
        <f t="shared" si="1009"/>
        <v>40.6</v>
      </c>
      <c r="G624" s="64">
        <f t="shared" si="1009"/>
        <v>0</v>
      </c>
      <c r="H624" s="64">
        <f t="shared" si="1009"/>
        <v>40.6</v>
      </c>
      <c r="I624" s="64">
        <f t="shared" si="1009"/>
        <v>0</v>
      </c>
      <c r="J624" s="64">
        <f t="shared" si="1009"/>
        <v>0</v>
      </c>
      <c r="K624" s="64">
        <f t="shared" si="1009"/>
        <v>40.6</v>
      </c>
      <c r="L624" s="64">
        <f t="shared" si="1010"/>
        <v>40.6</v>
      </c>
      <c r="M624" s="64">
        <f t="shared" si="1009"/>
        <v>0</v>
      </c>
      <c r="N624" s="64">
        <f t="shared" si="1009"/>
        <v>40.6</v>
      </c>
      <c r="O624" s="64">
        <f t="shared" si="1009"/>
        <v>0</v>
      </c>
      <c r="P624" s="64">
        <f t="shared" si="1009"/>
        <v>40.6</v>
      </c>
      <c r="Q624" s="64">
        <f t="shared" si="1010"/>
        <v>40.6</v>
      </c>
      <c r="R624" s="64">
        <f t="shared" si="1009"/>
        <v>0</v>
      </c>
      <c r="S624" s="64">
        <f t="shared" si="1009"/>
        <v>40.6</v>
      </c>
      <c r="T624" s="64">
        <f t="shared" si="1009"/>
        <v>0</v>
      </c>
      <c r="U624" s="64">
        <f t="shared" si="1009"/>
        <v>40.6</v>
      </c>
    </row>
    <row r="625" spans="1:21" ht="15.75" hidden="1" outlineLevel="3" x14ac:dyDescent="0.2">
      <c r="A625" s="210" t="s">
        <v>418</v>
      </c>
      <c r="B625" s="210" t="s">
        <v>345</v>
      </c>
      <c r="C625" s="210" t="s">
        <v>45</v>
      </c>
      <c r="D625" s="210"/>
      <c r="E625" s="61" t="s">
        <v>693</v>
      </c>
      <c r="F625" s="64">
        <f t="shared" si="1009"/>
        <v>40.6</v>
      </c>
      <c r="G625" s="64">
        <f t="shared" si="1009"/>
        <v>0</v>
      </c>
      <c r="H625" s="64">
        <f t="shared" si="1009"/>
        <v>40.6</v>
      </c>
      <c r="I625" s="64">
        <f t="shared" si="1009"/>
        <v>0</v>
      </c>
      <c r="J625" s="64">
        <f t="shared" si="1009"/>
        <v>0</v>
      </c>
      <c r="K625" s="64">
        <f t="shared" si="1009"/>
        <v>40.6</v>
      </c>
      <c r="L625" s="64">
        <f t="shared" si="1010"/>
        <v>40.6</v>
      </c>
      <c r="M625" s="64">
        <f t="shared" si="1009"/>
        <v>0</v>
      </c>
      <c r="N625" s="64">
        <f t="shared" si="1009"/>
        <v>40.6</v>
      </c>
      <c r="O625" s="64">
        <f t="shared" si="1009"/>
        <v>0</v>
      </c>
      <c r="P625" s="64">
        <f t="shared" si="1009"/>
        <v>40.6</v>
      </c>
      <c r="Q625" s="64">
        <f t="shared" si="1010"/>
        <v>40.6</v>
      </c>
      <c r="R625" s="64">
        <f t="shared" si="1009"/>
        <v>0</v>
      </c>
      <c r="S625" s="64">
        <f t="shared" si="1009"/>
        <v>40.6</v>
      </c>
      <c r="T625" s="64">
        <f t="shared" si="1009"/>
        <v>0</v>
      </c>
      <c r="U625" s="64">
        <f t="shared" si="1009"/>
        <v>40.6</v>
      </c>
    </row>
    <row r="626" spans="1:21" ht="31.5" hidden="1" outlineLevel="4" x14ac:dyDescent="0.2">
      <c r="A626" s="210" t="s">
        <v>418</v>
      </c>
      <c r="B626" s="210" t="s">
        <v>345</v>
      </c>
      <c r="C626" s="210" t="s">
        <v>46</v>
      </c>
      <c r="D626" s="210"/>
      <c r="E626" s="61" t="s">
        <v>683</v>
      </c>
      <c r="F626" s="64">
        <f t="shared" si="1009"/>
        <v>40.6</v>
      </c>
      <c r="G626" s="64">
        <f t="shared" si="1009"/>
        <v>0</v>
      </c>
      <c r="H626" s="64">
        <f t="shared" si="1009"/>
        <v>40.6</v>
      </c>
      <c r="I626" s="64">
        <f t="shared" si="1009"/>
        <v>0</v>
      </c>
      <c r="J626" s="64">
        <f t="shared" si="1009"/>
        <v>0</v>
      </c>
      <c r="K626" s="64">
        <f t="shared" si="1009"/>
        <v>40.6</v>
      </c>
      <c r="L626" s="64">
        <f t="shared" si="1010"/>
        <v>40.6</v>
      </c>
      <c r="M626" s="64">
        <f t="shared" si="1009"/>
        <v>0</v>
      </c>
      <c r="N626" s="64">
        <f t="shared" si="1009"/>
        <v>40.6</v>
      </c>
      <c r="O626" s="64">
        <f t="shared" si="1009"/>
        <v>0</v>
      </c>
      <c r="P626" s="64">
        <f t="shared" si="1009"/>
        <v>40.6</v>
      </c>
      <c r="Q626" s="64">
        <f t="shared" si="1010"/>
        <v>40.6</v>
      </c>
      <c r="R626" s="64">
        <f t="shared" si="1009"/>
        <v>0</v>
      </c>
      <c r="S626" s="64">
        <f t="shared" si="1009"/>
        <v>40.6</v>
      </c>
      <c r="T626" s="64">
        <f t="shared" si="1009"/>
        <v>0</v>
      </c>
      <c r="U626" s="64">
        <f t="shared" si="1009"/>
        <v>40.6</v>
      </c>
    </row>
    <row r="627" spans="1:21" ht="15.75" hidden="1" outlineLevel="5" x14ac:dyDescent="0.2">
      <c r="A627" s="210" t="s">
        <v>418</v>
      </c>
      <c r="B627" s="210" t="s">
        <v>345</v>
      </c>
      <c r="C627" s="210" t="s">
        <v>47</v>
      </c>
      <c r="D627" s="210"/>
      <c r="E627" s="61" t="s">
        <v>48</v>
      </c>
      <c r="F627" s="64">
        <f t="shared" ref="F627:I627" si="1011">F629+F628</f>
        <v>40.6</v>
      </c>
      <c r="G627" s="64">
        <f t="shared" si="1011"/>
        <v>0</v>
      </c>
      <c r="H627" s="64">
        <f t="shared" si="1011"/>
        <v>40.6</v>
      </c>
      <c r="I627" s="64">
        <f t="shared" si="1011"/>
        <v>0</v>
      </c>
      <c r="J627" s="64">
        <f t="shared" ref="J627:K627" si="1012">J629+J628</f>
        <v>0</v>
      </c>
      <c r="K627" s="64">
        <f t="shared" si="1012"/>
        <v>40.6</v>
      </c>
      <c r="L627" s="64">
        <f t="shared" ref="L627:S627" si="1013">L629+L628</f>
        <v>40.6</v>
      </c>
      <c r="M627" s="64">
        <f t="shared" si="1013"/>
        <v>0</v>
      </c>
      <c r="N627" s="64">
        <f t="shared" si="1013"/>
        <v>40.6</v>
      </c>
      <c r="O627" s="64">
        <f t="shared" ref="O627:P627" si="1014">O629+O628</f>
        <v>0</v>
      </c>
      <c r="P627" s="64">
        <f t="shared" si="1014"/>
        <v>40.6</v>
      </c>
      <c r="Q627" s="64">
        <f t="shared" si="1013"/>
        <v>40.6</v>
      </c>
      <c r="R627" s="64">
        <f t="shared" si="1013"/>
        <v>0</v>
      </c>
      <c r="S627" s="64">
        <f t="shared" si="1013"/>
        <v>40.6</v>
      </c>
      <c r="T627" s="64">
        <f t="shared" ref="T627:U627" si="1015">T629+T628</f>
        <v>0</v>
      </c>
      <c r="U627" s="64">
        <f t="shared" si="1015"/>
        <v>40.6</v>
      </c>
    </row>
    <row r="628" spans="1:21" ht="31.5" hidden="1" outlineLevel="5" x14ac:dyDescent="0.2">
      <c r="A628" s="59" t="s">
        <v>418</v>
      </c>
      <c r="B628" s="59" t="s">
        <v>345</v>
      </c>
      <c r="C628" s="59" t="s">
        <v>47</v>
      </c>
      <c r="D628" s="59" t="s">
        <v>3</v>
      </c>
      <c r="E628" s="82" t="s">
        <v>4</v>
      </c>
      <c r="F628" s="3">
        <v>5.2</v>
      </c>
      <c r="G628" s="3"/>
      <c r="H628" s="3">
        <f t="shared" ref="H628:H629" si="1016">SUM(F628:G628)</f>
        <v>5.2</v>
      </c>
      <c r="I628" s="3"/>
      <c r="J628" s="3"/>
      <c r="K628" s="3">
        <f t="shared" ref="K628:K629" si="1017">SUM(H628:J628)</f>
        <v>5.2</v>
      </c>
      <c r="L628" s="69">
        <v>5.2</v>
      </c>
      <c r="M628" s="3"/>
      <c r="N628" s="3">
        <f t="shared" ref="N628:N629" si="1018">SUM(L628:M628)</f>
        <v>5.2</v>
      </c>
      <c r="O628" s="3"/>
      <c r="P628" s="3">
        <f t="shared" ref="P628:P629" si="1019">SUM(N628:O628)</f>
        <v>5.2</v>
      </c>
      <c r="Q628" s="69">
        <v>5.2</v>
      </c>
      <c r="R628" s="3"/>
      <c r="S628" s="3">
        <f t="shared" ref="S628:S629" si="1020">SUM(Q628:R628)</f>
        <v>5.2</v>
      </c>
      <c r="T628" s="3"/>
      <c r="U628" s="3">
        <f t="shared" ref="U628:U629" si="1021">SUM(S628:T628)</f>
        <v>5.2</v>
      </c>
    </row>
    <row r="629" spans="1:21" ht="15.75" hidden="1" outlineLevel="7" x14ac:dyDescent="0.2">
      <c r="A629" s="59" t="s">
        <v>418</v>
      </c>
      <c r="B629" s="59" t="s">
        <v>345</v>
      </c>
      <c r="C629" s="59" t="s">
        <v>47</v>
      </c>
      <c r="D629" s="59" t="s">
        <v>6</v>
      </c>
      <c r="E629" s="82" t="s">
        <v>7</v>
      </c>
      <c r="F629" s="3">
        <v>35.4</v>
      </c>
      <c r="G629" s="3"/>
      <c r="H629" s="3">
        <f t="shared" si="1016"/>
        <v>35.4</v>
      </c>
      <c r="I629" s="3"/>
      <c r="J629" s="3"/>
      <c r="K629" s="3">
        <f t="shared" si="1017"/>
        <v>35.4</v>
      </c>
      <c r="L629" s="69">
        <v>35.4</v>
      </c>
      <c r="M629" s="3"/>
      <c r="N629" s="3">
        <f t="shared" si="1018"/>
        <v>35.4</v>
      </c>
      <c r="O629" s="3"/>
      <c r="P629" s="3">
        <f t="shared" si="1019"/>
        <v>35.4</v>
      </c>
      <c r="Q629" s="69">
        <v>35.4</v>
      </c>
      <c r="R629" s="3"/>
      <c r="S629" s="3">
        <f t="shared" si="1020"/>
        <v>35.4</v>
      </c>
      <c r="T629" s="3"/>
      <c r="U629" s="3">
        <f t="shared" si="1021"/>
        <v>35.4</v>
      </c>
    </row>
    <row r="630" spans="1:21" ht="15.75" outlineLevel="7" x14ac:dyDescent="0.2">
      <c r="A630" s="210" t="s">
        <v>418</v>
      </c>
      <c r="B630" s="210" t="s">
        <v>347</v>
      </c>
      <c r="C630" s="59"/>
      <c r="D630" s="59"/>
      <c r="E630" s="60" t="s">
        <v>348</v>
      </c>
      <c r="F630" s="64">
        <f t="shared" ref="F630:U630" si="1022">F631+F656+F694+F705+F711</f>
        <v>2067074.2</v>
      </c>
      <c r="G630" s="64">
        <f t="shared" si="1022"/>
        <v>-3707.18</v>
      </c>
      <c r="H630" s="64">
        <f t="shared" si="1022"/>
        <v>2063367.0199999998</v>
      </c>
      <c r="I630" s="64">
        <f t="shared" si="1022"/>
        <v>1205</v>
      </c>
      <c r="J630" s="64">
        <f t="shared" si="1022"/>
        <v>0</v>
      </c>
      <c r="K630" s="64">
        <f t="shared" si="1022"/>
        <v>2064572.0199999998</v>
      </c>
      <c r="L630" s="64">
        <f t="shared" si="1022"/>
        <v>2016556.9000000001</v>
      </c>
      <c r="M630" s="64">
        <f t="shared" si="1022"/>
        <v>0</v>
      </c>
      <c r="N630" s="64">
        <f t="shared" si="1022"/>
        <v>2016556.9000000001</v>
      </c>
      <c r="O630" s="64">
        <f t="shared" si="1022"/>
        <v>0</v>
      </c>
      <c r="P630" s="64">
        <f t="shared" si="1022"/>
        <v>2016556.9000000001</v>
      </c>
      <c r="Q630" s="64">
        <f t="shared" si="1022"/>
        <v>2003549.9999999998</v>
      </c>
      <c r="R630" s="64">
        <f t="shared" si="1022"/>
        <v>0</v>
      </c>
      <c r="S630" s="64">
        <f t="shared" si="1022"/>
        <v>2003549.9999999998</v>
      </c>
      <c r="T630" s="64">
        <f t="shared" si="1022"/>
        <v>0</v>
      </c>
      <c r="U630" s="64">
        <f t="shared" si="1022"/>
        <v>2003549.9999999998</v>
      </c>
    </row>
    <row r="631" spans="1:21" ht="15.75" hidden="1" outlineLevel="1" x14ac:dyDescent="0.2">
      <c r="A631" s="210" t="s">
        <v>418</v>
      </c>
      <c r="B631" s="210" t="s">
        <v>419</v>
      </c>
      <c r="C631" s="210"/>
      <c r="D631" s="210"/>
      <c r="E631" s="61" t="s">
        <v>420</v>
      </c>
      <c r="F631" s="64">
        <f>F632+F651</f>
        <v>753372</v>
      </c>
      <c r="G631" s="64">
        <f t="shared" ref="G631:I631" si="1023">G632+G651</f>
        <v>0</v>
      </c>
      <c r="H631" s="64">
        <f t="shared" si="1023"/>
        <v>753372</v>
      </c>
      <c r="I631" s="64">
        <f t="shared" si="1023"/>
        <v>0</v>
      </c>
      <c r="J631" s="64">
        <f t="shared" ref="J631:K631" si="1024">J632+J651</f>
        <v>0</v>
      </c>
      <c r="K631" s="64">
        <f t="shared" si="1024"/>
        <v>753372</v>
      </c>
      <c r="L631" s="64">
        <f>L632+L651</f>
        <v>744125.89999999991</v>
      </c>
      <c r="M631" s="64">
        <f t="shared" ref="M631:O631" si="1025">M632+M651</f>
        <v>0</v>
      </c>
      <c r="N631" s="64">
        <f t="shared" ref="N631:P631" si="1026">N632+N651</f>
        <v>744125.89999999991</v>
      </c>
      <c r="O631" s="64">
        <f t="shared" si="1025"/>
        <v>0</v>
      </c>
      <c r="P631" s="64">
        <f t="shared" si="1026"/>
        <v>744125.89999999991</v>
      </c>
      <c r="Q631" s="64">
        <f>Q632+Q651</f>
        <v>739578.99999999988</v>
      </c>
      <c r="R631" s="64">
        <f t="shared" ref="R631:T631" si="1027">R632+R651</f>
        <v>0</v>
      </c>
      <c r="S631" s="64">
        <f t="shared" ref="S631:U631" si="1028">S632+S651</f>
        <v>739578.99999999988</v>
      </c>
      <c r="T631" s="64">
        <f t="shared" si="1027"/>
        <v>0</v>
      </c>
      <c r="U631" s="64">
        <f t="shared" si="1028"/>
        <v>739578.99999999988</v>
      </c>
    </row>
    <row r="632" spans="1:21" ht="15.75" hidden="1" outlineLevel="2" x14ac:dyDescent="0.2">
      <c r="A632" s="210" t="s">
        <v>418</v>
      </c>
      <c r="B632" s="210" t="s">
        <v>419</v>
      </c>
      <c r="C632" s="210" t="s">
        <v>158</v>
      </c>
      <c r="D632" s="210"/>
      <c r="E632" s="61" t="s">
        <v>636</v>
      </c>
      <c r="F632" s="64">
        <f>F633+F641</f>
        <v>751857</v>
      </c>
      <c r="G632" s="64">
        <f t="shared" ref="G632:I632" si="1029">G633+G641</f>
        <v>0</v>
      </c>
      <c r="H632" s="64">
        <f t="shared" si="1029"/>
        <v>751857</v>
      </c>
      <c r="I632" s="64">
        <f t="shared" si="1029"/>
        <v>0</v>
      </c>
      <c r="J632" s="64">
        <f t="shared" ref="J632:K632" si="1030">J633+J641</f>
        <v>0</v>
      </c>
      <c r="K632" s="64">
        <f t="shared" si="1030"/>
        <v>751857</v>
      </c>
      <c r="L632" s="64">
        <f>L633+L641</f>
        <v>743125.89999999991</v>
      </c>
      <c r="M632" s="64">
        <f t="shared" ref="M632:O632" si="1031">M633+M641</f>
        <v>0</v>
      </c>
      <c r="N632" s="64">
        <f t="shared" ref="N632:P632" si="1032">N633+N641</f>
        <v>743125.89999999991</v>
      </c>
      <c r="O632" s="64">
        <f t="shared" si="1031"/>
        <v>0</v>
      </c>
      <c r="P632" s="64">
        <f t="shared" si="1032"/>
        <v>743125.89999999991</v>
      </c>
      <c r="Q632" s="64">
        <f>Q633+Q641</f>
        <v>738578.99999999988</v>
      </c>
      <c r="R632" s="64">
        <f t="shared" ref="R632:T632" si="1033">R633+R641</f>
        <v>0</v>
      </c>
      <c r="S632" s="64">
        <f t="shared" ref="S632:U632" si="1034">S633+S641</f>
        <v>738578.99999999988</v>
      </c>
      <c r="T632" s="64">
        <f t="shared" si="1033"/>
        <v>0</v>
      </c>
      <c r="U632" s="64">
        <f t="shared" si="1034"/>
        <v>738578.99999999988</v>
      </c>
    </row>
    <row r="633" spans="1:21" ht="31.5" hidden="1" outlineLevel="3" x14ac:dyDescent="0.2">
      <c r="A633" s="210" t="s">
        <v>418</v>
      </c>
      <c r="B633" s="210" t="s">
        <v>419</v>
      </c>
      <c r="C633" s="210" t="s">
        <v>159</v>
      </c>
      <c r="D633" s="210"/>
      <c r="E633" s="61" t="s">
        <v>637</v>
      </c>
      <c r="F633" s="64">
        <f>F634</f>
        <v>9150</v>
      </c>
      <c r="G633" s="64">
        <f t="shared" ref="G633:K633" si="1035">G634</f>
        <v>0</v>
      </c>
      <c r="H633" s="64">
        <f t="shared" si="1035"/>
        <v>9150</v>
      </c>
      <c r="I633" s="64">
        <f t="shared" si="1035"/>
        <v>0</v>
      </c>
      <c r="J633" s="64">
        <f t="shared" si="1035"/>
        <v>0</v>
      </c>
      <c r="K633" s="64">
        <f t="shared" si="1035"/>
        <v>9150</v>
      </c>
      <c r="L633" s="64">
        <f t="shared" ref="L633:Q633" si="1036">L634</f>
        <v>3100</v>
      </c>
      <c r="M633" s="64">
        <f t="shared" ref="M633:O633" si="1037">M634</f>
        <v>0</v>
      </c>
      <c r="N633" s="64">
        <f t="shared" ref="N633:P633" si="1038">N634</f>
        <v>3100</v>
      </c>
      <c r="O633" s="64">
        <f t="shared" si="1037"/>
        <v>0</v>
      </c>
      <c r="P633" s="64">
        <f t="shared" si="1038"/>
        <v>3100</v>
      </c>
      <c r="Q633" s="64">
        <f t="shared" si="1036"/>
        <v>3100</v>
      </c>
      <c r="R633" s="64">
        <f t="shared" ref="R633:T633" si="1039">R634</f>
        <v>0</v>
      </c>
      <c r="S633" s="64">
        <f t="shared" ref="S633:U633" si="1040">S634</f>
        <v>3100</v>
      </c>
      <c r="T633" s="64">
        <f t="shared" si="1039"/>
        <v>0</v>
      </c>
      <c r="U633" s="64">
        <f t="shared" si="1040"/>
        <v>3100</v>
      </c>
    </row>
    <row r="634" spans="1:21" ht="31.5" hidden="1" outlineLevel="4" x14ac:dyDescent="0.2">
      <c r="A634" s="210" t="s">
        <v>418</v>
      </c>
      <c r="B634" s="210" t="s">
        <v>419</v>
      </c>
      <c r="C634" s="210" t="s">
        <v>160</v>
      </c>
      <c r="D634" s="210"/>
      <c r="E634" s="61" t="s">
        <v>161</v>
      </c>
      <c r="F634" s="64">
        <f>F635+F637+F639</f>
        <v>9150</v>
      </c>
      <c r="G634" s="64">
        <f t="shared" ref="G634:I634" si="1041">G635+G637+G639</f>
        <v>0</v>
      </c>
      <c r="H634" s="64">
        <f t="shared" si="1041"/>
        <v>9150</v>
      </c>
      <c r="I634" s="64">
        <f t="shared" si="1041"/>
        <v>0</v>
      </c>
      <c r="J634" s="64">
        <f t="shared" ref="J634:K634" si="1042">J635+J637+J639</f>
        <v>0</v>
      </c>
      <c r="K634" s="64">
        <f t="shared" si="1042"/>
        <v>9150</v>
      </c>
      <c r="L634" s="64">
        <f t="shared" ref="L634:Q634" si="1043">L635+L637+L639</f>
        <v>3100</v>
      </c>
      <c r="M634" s="64">
        <f t="shared" ref="M634:O634" si="1044">M635+M637+M639</f>
        <v>0</v>
      </c>
      <c r="N634" s="64">
        <f t="shared" ref="N634:P634" si="1045">N635+N637+N639</f>
        <v>3100</v>
      </c>
      <c r="O634" s="64">
        <f t="shared" si="1044"/>
        <v>0</v>
      </c>
      <c r="P634" s="64">
        <f t="shared" si="1045"/>
        <v>3100</v>
      </c>
      <c r="Q634" s="64">
        <f t="shared" si="1043"/>
        <v>3100</v>
      </c>
      <c r="R634" s="64">
        <f t="shared" ref="R634:T634" si="1046">R635+R637+R639</f>
        <v>0</v>
      </c>
      <c r="S634" s="64">
        <f t="shared" ref="S634:U634" si="1047">S635+S637+S639</f>
        <v>3100</v>
      </c>
      <c r="T634" s="64">
        <f t="shared" si="1046"/>
        <v>0</v>
      </c>
      <c r="U634" s="64">
        <f t="shared" si="1047"/>
        <v>3100</v>
      </c>
    </row>
    <row r="635" spans="1:21" s="68" customFormat="1" ht="15.75" hidden="1" outlineLevel="7" x14ac:dyDescent="0.2">
      <c r="A635" s="210" t="s">
        <v>418</v>
      </c>
      <c r="B635" s="210" t="s">
        <v>419</v>
      </c>
      <c r="C635" s="210" t="s">
        <v>311</v>
      </c>
      <c r="D635" s="210"/>
      <c r="E635" s="61" t="s">
        <v>309</v>
      </c>
      <c r="F635" s="64">
        <f t="shared" ref="F635:U637" si="1048">F636</f>
        <v>100</v>
      </c>
      <c r="G635" s="64">
        <f t="shared" si="1048"/>
        <v>0</v>
      </c>
      <c r="H635" s="64">
        <f t="shared" si="1048"/>
        <v>100</v>
      </c>
      <c r="I635" s="64">
        <f t="shared" si="1048"/>
        <v>0</v>
      </c>
      <c r="J635" s="64">
        <f t="shared" si="1048"/>
        <v>0</v>
      </c>
      <c r="K635" s="64">
        <f t="shared" si="1048"/>
        <v>100</v>
      </c>
      <c r="L635" s="64">
        <f t="shared" ref="L635:Q637" si="1049">L636</f>
        <v>100</v>
      </c>
      <c r="M635" s="64">
        <f t="shared" si="1048"/>
        <v>0</v>
      </c>
      <c r="N635" s="64">
        <f t="shared" si="1048"/>
        <v>100</v>
      </c>
      <c r="O635" s="64">
        <f t="shared" si="1048"/>
        <v>0</v>
      </c>
      <c r="P635" s="64">
        <f t="shared" si="1048"/>
        <v>100</v>
      </c>
      <c r="Q635" s="64">
        <f t="shared" si="1049"/>
        <v>100</v>
      </c>
      <c r="R635" s="64">
        <f t="shared" si="1048"/>
        <v>0</v>
      </c>
      <c r="S635" s="64">
        <f t="shared" si="1048"/>
        <v>100</v>
      </c>
      <c r="T635" s="64">
        <f t="shared" si="1048"/>
        <v>0</v>
      </c>
      <c r="U635" s="64">
        <f t="shared" si="1048"/>
        <v>100</v>
      </c>
    </row>
    <row r="636" spans="1:21" ht="15.75" hidden="1" outlineLevel="7" x14ac:dyDescent="0.2">
      <c r="A636" s="59" t="s">
        <v>418</v>
      </c>
      <c r="B636" s="59" t="s">
        <v>419</v>
      </c>
      <c r="C636" s="59" t="s">
        <v>311</v>
      </c>
      <c r="D636" s="59" t="s">
        <v>41</v>
      </c>
      <c r="E636" s="131" t="s">
        <v>310</v>
      </c>
      <c r="F636" s="3">
        <v>100</v>
      </c>
      <c r="G636" s="3"/>
      <c r="H636" s="3">
        <f>SUM(F636:G636)</f>
        <v>100</v>
      </c>
      <c r="I636" s="3"/>
      <c r="J636" s="3"/>
      <c r="K636" s="3">
        <f>SUM(H636:J636)</f>
        <v>100</v>
      </c>
      <c r="L636" s="69">
        <v>100</v>
      </c>
      <c r="M636" s="3"/>
      <c r="N636" s="3">
        <f>SUM(L636:M636)</f>
        <v>100</v>
      </c>
      <c r="O636" s="3"/>
      <c r="P636" s="3">
        <f>SUM(N636:O636)</f>
        <v>100</v>
      </c>
      <c r="Q636" s="69">
        <v>100</v>
      </c>
      <c r="R636" s="3"/>
      <c r="S636" s="3">
        <f>SUM(Q636:R636)</f>
        <v>100</v>
      </c>
      <c r="T636" s="3"/>
      <c r="U636" s="3">
        <f>SUM(S636:T636)</f>
        <v>100</v>
      </c>
    </row>
    <row r="637" spans="1:21" ht="31.5" hidden="1" outlineLevel="7" x14ac:dyDescent="0.2">
      <c r="A637" s="62" t="s">
        <v>418</v>
      </c>
      <c r="B637" s="62" t="s">
        <v>419</v>
      </c>
      <c r="C637" s="62" t="s">
        <v>453</v>
      </c>
      <c r="D637" s="62"/>
      <c r="E637" s="2" t="s">
        <v>437</v>
      </c>
      <c r="F637" s="64">
        <f t="shared" si="1048"/>
        <v>8000</v>
      </c>
      <c r="G637" s="64">
        <f t="shared" si="1048"/>
        <v>0</v>
      </c>
      <c r="H637" s="64">
        <f t="shared" si="1048"/>
        <v>8000</v>
      </c>
      <c r="I637" s="64">
        <f t="shared" si="1048"/>
        <v>0</v>
      </c>
      <c r="J637" s="64">
        <f t="shared" si="1048"/>
        <v>0</v>
      </c>
      <c r="K637" s="64">
        <f t="shared" si="1048"/>
        <v>8000</v>
      </c>
      <c r="L637" s="64">
        <f t="shared" si="1049"/>
        <v>3000</v>
      </c>
      <c r="M637" s="64">
        <f t="shared" si="1048"/>
        <v>0</v>
      </c>
      <c r="N637" s="64">
        <f t="shared" si="1048"/>
        <v>3000</v>
      </c>
      <c r="O637" s="64">
        <f t="shared" si="1048"/>
        <v>0</v>
      </c>
      <c r="P637" s="64">
        <f t="shared" si="1048"/>
        <v>3000</v>
      </c>
      <c r="Q637" s="64">
        <f t="shared" si="1049"/>
        <v>3000</v>
      </c>
      <c r="R637" s="64">
        <f t="shared" si="1048"/>
        <v>0</v>
      </c>
      <c r="S637" s="64">
        <f t="shared" si="1048"/>
        <v>3000</v>
      </c>
      <c r="T637" s="64">
        <f t="shared" si="1048"/>
        <v>0</v>
      </c>
      <c r="U637" s="64">
        <f t="shared" si="1048"/>
        <v>3000</v>
      </c>
    </row>
    <row r="638" spans="1:21" ht="15.75" hidden="1" outlineLevel="7" x14ac:dyDescent="0.2">
      <c r="A638" s="63" t="s">
        <v>418</v>
      </c>
      <c r="B638" s="63" t="s">
        <v>419</v>
      </c>
      <c r="C638" s="63" t="s">
        <v>453</v>
      </c>
      <c r="D638" s="63" t="s">
        <v>41</v>
      </c>
      <c r="E638" s="80" t="s">
        <v>42</v>
      </c>
      <c r="F638" s="3">
        <v>8000</v>
      </c>
      <c r="G638" s="3"/>
      <c r="H638" s="3">
        <f>SUM(F638:G638)</f>
        <v>8000</v>
      </c>
      <c r="I638" s="3"/>
      <c r="J638" s="3"/>
      <c r="K638" s="3">
        <f>SUM(H638:J638)</f>
        <v>8000</v>
      </c>
      <c r="L638" s="69">
        <v>3000</v>
      </c>
      <c r="M638" s="3"/>
      <c r="N638" s="3">
        <f>SUM(L638:M638)</f>
        <v>3000</v>
      </c>
      <c r="O638" s="3"/>
      <c r="P638" s="3">
        <f>SUM(N638:O638)</f>
        <v>3000</v>
      </c>
      <c r="Q638" s="69">
        <v>3000</v>
      </c>
      <c r="R638" s="3"/>
      <c r="S638" s="3">
        <f>SUM(Q638:R638)</f>
        <v>3000</v>
      </c>
      <c r="T638" s="3"/>
      <c r="U638" s="3">
        <f>SUM(S638:T638)</f>
        <v>3000</v>
      </c>
    </row>
    <row r="639" spans="1:21" ht="18" hidden="1" customHeight="1" outlineLevel="7" x14ac:dyDescent="0.2">
      <c r="A639" s="210" t="s">
        <v>418</v>
      </c>
      <c r="B639" s="210" t="s">
        <v>419</v>
      </c>
      <c r="C639" s="210" t="s">
        <v>528</v>
      </c>
      <c r="D639" s="210"/>
      <c r="E639" s="61" t="s">
        <v>529</v>
      </c>
      <c r="F639" s="64">
        <f t="shared" ref="F639:T639" si="1050">F640</f>
        <v>1050</v>
      </c>
      <c r="G639" s="64">
        <f t="shared" si="1050"/>
        <v>0</v>
      </c>
      <c r="H639" s="64">
        <f t="shared" si="1050"/>
        <v>1050</v>
      </c>
      <c r="I639" s="64">
        <f t="shared" si="1050"/>
        <v>0</v>
      </c>
      <c r="J639" s="64">
        <f t="shared" si="1050"/>
        <v>0</v>
      </c>
      <c r="K639" s="64">
        <f t="shared" si="1050"/>
        <v>1050</v>
      </c>
      <c r="L639" s="64"/>
      <c r="M639" s="64">
        <f t="shared" si="1050"/>
        <v>0</v>
      </c>
      <c r="N639" s="64"/>
      <c r="O639" s="64">
        <f t="shared" si="1050"/>
        <v>0</v>
      </c>
      <c r="P639" s="64"/>
      <c r="Q639" s="64"/>
      <c r="R639" s="64">
        <f t="shared" si="1050"/>
        <v>0</v>
      </c>
      <c r="S639" s="64"/>
      <c r="T639" s="64">
        <f t="shared" si="1050"/>
        <v>0</v>
      </c>
      <c r="U639" s="64"/>
    </row>
    <row r="640" spans="1:21" ht="15.75" hidden="1" outlineLevel="7" x14ac:dyDescent="0.2">
      <c r="A640" s="59" t="s">
        <v>418</v>
      </c>
      <c r="B640" s="59" t="s">
        <v>419</v>
      </c>
      <c r="C640" s="59" t="s">
        <v>528</v>
      </c>
      <c r="D640" s="59" t="s">
        <v>41</v>
      </c>
      <c r="E640" s="82" t="s">
        <v>42</v>
      </c>
      <c r="F640" s="3">
        <v>1050</v>
      </c>
      <c r="G640" s="3"/>
      <c r="H640" s="3">
        <f>SUM(F640:G640)</f>
        <v>1050</v>
      </c>
      <c r="I640" s="3"/>
      <c r="J640" s="3"/>
      <c r="K640" s="3">
        <f>SUM(H640:J640)</f>
        <v>1050</v>
      </c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1:21" ht="31.5" hidden="1" outlineLevel="3" x14ac:dyDescent="0.2">
      <c r="A641" s="210" t="s">
        <v>418</v>
      </c>
      <c r="B641" s="210" t="s">
        <v>419</v>
      </c>
      <c r="C641" s="210" t="s">
        <v>211</v>
      </c>
      <c r="D641" s="210"/>
      <c r="E641" s="61" t="s">
        <v>639</v>
      </c>
      <c r="F641" s="64">
        <f t="shared" ref="F641:I641" si="1051">F642+F645</f>
        <v>742707</v>
      </c>
      <c r="G641" s="64">
        <f t="shared" si="1051"/>
        <v>0</v>
      </c>
      <c r="H641" s="64">
        <f t="shared" si="1051"/>
        <v>742707</v>
      </c>
      <c r="I641" s="64">
        <f t="shared" si="1051"/>
        <v>0</v>
      </c>
      <c r="J641" s="64">
        <f t="shared" ref="J641:K641" si="1052">J642+J645</f>
        <v>0</v>
      </c>
      <c r="K641" s="64">
        <f t="shared" si="1052"/>
        <v>742707</v>
      </c>
      <c r="L641" s="64">
        <f t="shared" ref="L641:S641" si="1053">L642+L645</f>
        <v>740025.89999999991</v>
      </c>
      <c r="M641" s="64">
        <f t="shared" si="1053"/>
        <v>0</v>
      </c>
      <c r="N641" s="64">
        <f t="shared" si="1053"/>
        <v>740025.89999999991</v>
      </c>
      <c r="O641" s="64">
        <f t="shared" ref="O641:P641" si="1054">O642+O645</f>
        <v>0</v>
      </c>
      <c r="P641" s="64">
        <f t="shared" si="1054"/>
        <v>740025.89999999991</v>
      </c>
      <c r="Q641" s="64">
        <f t="shared" si="1053"/>
        <v>735478.99999999988</v>
      </c>
      <c r="R641" s="64">
        <f t="shared" si="1053"/>
        <v>0</v>
      </c>
      <c r="S641" s="64">
        <f t="shared" si="1053"/>
        <v>735478.99999999988</v>
      </c>
      <c r="T641" s="64">
        <f t="shared" ref="T641:U641" si="1055">T642+T645</f>
        <v>0</v>
      </c>
      <c r="U641" s="64">
        <f t="shared" si="1055"/>
        <v>735478.99999999988</v>
      </c>
    </row>
    <row r="642" spans="1:21" ht="31.5" hidden="1" outlineLevel="4" x14ac:dyDescent="0.2">
      <c r="A642" s="210" t="s">
        <v>418</v>
      </c>
      <c r="B642" s="210" t="s">
        <v>419</v>
      </c>
      <c r="C642" s="210" t="s">
        <v>212</v>
      </c>
      <c r="D642" s="210"/>
      <c r="E642" s="61" t="s">
        <v>26</v>
      </c>
      <c r="F642" s="64">
        <f>F643+F648</f>
        <v>736419.3</v>
      </c>
      <c r="G642" s="64">
        <f t="shared" ref="G642:I642" si="1056">G643+G648</f>
        <v>0</v>
      </c>
      <c r="H642" s="64">
        <f t="shared" si="1056"/>
        <v>736419.3</v>
      </c>
      <c r="I642" s="64">
        <f t="shared" si="1056"/>
        <v>0</v>
      </c>
      <c r="J642" s="64">
        <f t="shared" ref="J642:K642" si="1057">J643+J648</f>
        <v>0</v>
      </c>
      <c r="K642" s="64">
        <f t="shared" si="1057"/>
        <v>736419.3</v>
      </c>
      <c r="L642" s="64">
        <f t="shared" ref="L642:Q642" si="1058">L643+L648</f>
        <v>733738.2</v>
      </c>
      <c r="M642" s="64">
        <f t="shared" ref="M642:O642" si="1059">M643+M648</f>
        <v>0</v>
      </c>
      <c r="N642" s="64">
        <f t="shared" ref="N642:P642" si="1060">N643+N648</f>
        <v>733738.2</v>
      </c>
      <c r="O642" s="64">
        <f t="shared" si="1059"/>
        <v>0</v>
      </c>
      <c r="P642" s="64">
        <f t="shared" si="1060"/>
        <v>733738.2</v>
      </c>
      <c r="Q642" s="64">
        <f t="shared" si="1058"/>
        <v>729191.29999999993</v>
      </c>
      <c r="R642" s="64">
        <f t="shared" ref="R642:T642" si="1061">R643+R648</f>
        <v>0</v>
      </c>
      <c r="S642" s="64">
        <f t="shared" ref="S642:U642" si="1062">S643+S648</f>
        <v>729191.29999999993</v>
      </c>
      <c r="T642" s="64">
        <f t="shared" si="1061"/>
        <v>0</v>
      </c>
      <c r="U642" s="64">
        <f t="shared" si="1062"/>
        <v>729191.29999999993</v>
      </c>
    </row>
    <row r="643" spans="1:21" ht="15.75" hidden="1" outlineLevel="5" x14ac:dyDescent="0.2">
      <c r="A643" s="210" t="s">
        <v>418</v>
      </c>
      <c r="B643" s="210" t="s">
        <v>419</v>
      </c>
      <c r="C643" s="210" t="s">
        <v>213</v>
      </c>
      <c r="D643" s="210"/>
      <c r="E643" s="61" t="s">
        <v>214</v>
      </c>
      <c r="F643" s="64">
        <f t="shared" ref="F643:U643" si="1063">F644</f>
        <v>147552.1</v>
      </c>
      <c r="G643" s="64">
        <f t="shared" si="1063"/>
        <v>0</v>
      </c>
      <c r="H643" s="64">
        <f t="shared" si="1063"/>
        <v>147552.1</v>
      </c>
      <c r="I643" s="64">
        <f t="shared" si="1063"/>
        <v>0</v>
      </c>
      <c r="J643" s="64">
        <f t="shared" si="1063"/>
        <v>0</v>
      </c>
      <c r="K643" s="64">
        <f t="shared" si="1063"/>
        <v>147552.1</v>
      </c>
      <c r="L643" s="64">
        <f t="shared" ref="L643:Q643" si="1064">L644</f>
        <v>147552.1</v>
      </c>
      <c r="M643" s="64">
        <f t="shared" si="1063"/>
        <v>0</v>
      </c>
      <c r="N643" s="64">
        <f t="shared" si="1063"/>
        <v>147552.1</v>
      </c>
      <c r="O643" s="64">
        <f t="shared" si="1063"/>
        <v>0</v>
      </c>
      <c r="P643" s="64">
        <f t="shared" si="1063"/>
        <v>147552.1</v>
      </c>
      <c r="Q643" s="64">
        <f t="shared" si="1064"/>
        <v>147552.1</v>
      </c>
      <c r="R643" s="64">
        <f t="shared" si="1063"/>
        <v>0</v>
      </c>
      <c r="S643" s="64">
        <f t="shared" si="1063"/>
        <v>147552.1</v>
      </c>
      <c r="T643" s="64">
        <f t="shared" si="1063"/>
        <v>0</v>
      </c>
      <c r="U643" s="64">
        <f t="shared" si="1063"/>
        <v>147552.1</v>
      </c>
    </row>
    <row r="644" spans="1:21" ht="15.75" hidden="1" outlineLevel="7" x14ac:dyDescent="0.2">
      <c r="A644" s="59" t="s">
        <v>418</v>
      </c>
      <c r="B644" s="59" t="s">
        <v>419</v>
      </c>
      <c r="C644" s="59" t="s">
        <v>213</v>
      </c>
      <c r="D644" s="59" t="s">
        <v>41</v>
      </c>
      <c r="E644" s="82" t="s">
        <v>42</v>
      </c>
      <c r="F644" s="3">
        <v>147552.1</v>
      </c>
      <c r="G644" s="3"/>
      <c r="H644" s="3">
        <f>SUM(F644:G644)</f>
        <v>147552.1</v>
      </c>
      <c r="I644" s="3"/>
      <c r="J644" s="3"/>
      <c r="K644" s="3">
        <f>SUM(H644:J644)</f>
        <v>147552.1</v>
      </c>
      <c r="L644" s="69">
        <v>147552.1</v>
      </c>
      <c r="M644" s="3"/>
      <c r="N644" s="3">
        <f>SUM(L644:M644)</f>
        <v>147552.1</v>
      </c>
      <c r="O644" s="3"/>
      <c r="P644" s="3">
        <f>SUM(N644:O644)</f>
        <v>147552.1</v>
      </c>
      <c r="Q644" s="69">
        <v>147552.1</v>
      </c>
      <c r="R644" s="3"/>
      <c r="S644" s="3">
        <f>SUM(Q644:R644)</f>
        <v>147552.1</v>
      </c>
      <c r="T644" s="3"/>
      <c r="U644" s="3">
        <f>SUM(S644:T644)</f>
        <v>147552.1</v>
      </c>
    </row>
    <row r="645" spans="1:21" ht="31.5" hidden="1" outlineLevel="4" x14ac:dyDescent="0.2">
      <c r="A645" s="210" t="s">
        <v>418</v>
      </c>
      <c r="B645" s="210" t="s">
        <v>419</v>
      </c>
      <c r="C645" s="210" t="s">
        <v>215</v>
      </c>
      <c r="D645" s="210"/>
      <c r="E645" s="61" t="s">
        <v>216</v>
      </c>
      <c r="F645" s="64">
        <f>F646</f>
        <v>6287.7</v>
      </c>
      <c r="G645" s="64">
        <f t="shared" ref="G645:K646" si="1065">G646</f>
        <v>0</v>
      </c>
      <c r="H645" s="64">
        <f t="shared" si="1065"/>
        <v>6287.7</v>
      </c>
      <c r="I645" s="64">
        <f t="shared" si="1065"/>
        <v>0</v>
      </c>
      <c r="J645" s="64">
        <f t="shared" si="1065"/>
        <v>0</v>
      </c>
      <c r="K645" s="64">
        <f t="shared" si="1065"/>
        <v>6287.7</v>
      </c>
      <c r="L645" s="64">
        <f t="shared" ref="L645:Q645" si="1066">L646</f>
        <v>6287.7</v>
      </c>
      <c r="M645" s="64">
        <f t="shared" ref="M645:O646" si="1067">M646</f>
        <v>0</v>
      </c>
      <c r="N645" s="64">
        <f t="shared" ref="N645:P646" si="1068">N646</f>
        <v>6287.7</v>
      </c>
      <c r="O645" s="64">
        <f t="shared" si="1067"/>
        <v>0</v>
      </c>
      <c r="P645" s="64">
        <f t="shared" si="1068"/>
        <v>6287.7</v>
      </c>
      <c r="Q645" s="64">
        <f t="shared" si="1066"/>
        <v>6287.7</v>
      </c>
      <c r="R645" s="64">
        <f t="shared" ref="R645:T646" si="1069">R646</f>
        <v>0</v>
      </c>
      <c r="S645" s="64">
        <f t="shared" ref="S645:U646" si="1070">S646</f>
        <v>6287.7</v>
      </c>
      <c r="T645" s="64">
        <f t="shared" si="1069"/>
        <v>0</v>
      </c>
      <c r="U645" s="64">
        <f t="shared" si="1070"/>
        <v>6287.7</v>
      </c>
    </row>
    <row r="646" spans="1:21" ht="31.5" hidden="1" outlineLevel="5" x14ac:dyDescent="0.2">
      <c r="A646" s="210" t="s">
        <v>418</v>
      </c>
      <c r="B646" s="210" t="s">
        <v>419</v>
      </c>
      <c r="C646" s="210" t="s">
        <v>217</v>
      </c>
      <c r="D646" s="210"/>
      <c r="E646" s="61" t="s">
        <v>218</v>
      </c>
      <c r="F646" s="64">
        <f>F647</f>
        <v>6287.7</v>
      </c>
      <c r="G646" s="64">
        <f t="shared" si="1065"/>
        <v>0</v>
      </c>
      <c r="H646" s="64">
        <f t="shared" si="1065"/>
        <v>6287.7</v>
      </c>
      <c r="I646" s="64">
        <f t="shared" si="1065"/>
        <v>0</v>
      </c>
      <c r="J646" s="64">
        <f t="shared" si="1065"/>
        <v>0</v>
      </c>
      <c r="K646" s="64">
        <f t="shared" si="1065"/>
        <v>6287.7</v>
      </c>
      <c r="L646" s="64">
        <f>L647</f>
        <v>6287.7</v>
      </c>
      <c r="M646" s="64">
        <f t="shared" si="1067"/>
        <v>0</v>
      </c>
      <c r="N646" s="64">
        <f t="shared" si="1068"/>
        <v>6287.7</v>
      </c>
      <c r="O646" s="64">
        <f t="shared" si="1067"/>
        <v>0</v>
      </c>
      <c r="P646" s="64">
        <f t="shared" si="1068"/>
        <v>6287.7</v>
      </c>
      <c r="Q646" s="64">
        <f>Q647</f>
        <v>6287.7</v>
      </c>
      <c r="R646" s="64">
        <f t="shared" si="1069"/>
        <v>0</v>
      </c>
      <c r="S646" s="64">
        <f t="shared" si="1070"/>
        <v>6287.7</v>
      </c>
      <c r="T646" s="64">
        <f t="shared" si="1069"/>
        <v>0</v>
      </c>
      <c r="U646" s="64">
        <f t="shared" si="1070"/>
        <v>6287.7</v>
      </c>
    </row>
    <row r="647" spans="1:21" ht="15.75" hidden="1" outlineLevel="7" x14ac:dyDescent="0.2">
      <c r="A647" s="59" t="s">
        <v>418</v>
      </c>
      <c r="B647" s="59" t="s">
        <v>419</v>
      </c>
      <c r="C647" s="59" t="s">
        <v>217</v>
      </c>
      <c r="D647" s="59" t="s">
        <v>41</v>
      </c>
      <c r="E647" s="82" t="s">
        <v>42</v>
      </c>
      <c r="F647" s="3">
        <v>6287.7</v>
      </c>
      <c r="G647" s="3"/>
      <c r="H647" s="3">
        <f>SUM(F647:G647)</f>
        <v>6287.7</v>
      </c>
      <c r="I647" s="3"/>
      <c r="J647" s="3"/>
      <c r="K647" s="3">
        <f>SUM(H647:J647)</f>
        <v>6287.7</v>
      </c>
      <c r="L647" s="69">
        <v>6287.7</v>
      </c>
      <c r="M647" s="3"/>
      <c r="N647" s="3">
        <f>SUM(L647:M647)</f>
        <v>6287.7</v>
      </c>
      <c r="O647" s="3"/>
      <c r="P647" s="3">
        <f>SUM(N647:O647)</f>
        <v>6287.7</v>
      </c>
      <c r="Q647" s="69">
        <v>6287.7</v>
      </c>
      <c r="R647" s="3"/>
      <c r="S647" s="3">
        <f>SUM(Q647:R647)</f>
        <v>6287.7</v>
      </c>
      <c r="T647" s="3"/>
      <c r="U647" s="3">
        <f>SUM(S647:T647)</f>
        <v>6287.7</v>
      </c>
    </row>
    <row r="648" spans="1:21" ht="15.75" hidden="1" outlineLevel="7" x14ac:dyDescent="0.2">
      <c r="A648" s="210" t="s">
        <v>418</v>
      </c>
      <c r="B648" s="210" t="s">
        <v>419</v>
      </c>
      <c r="C648" s="210" t="s">
        <v>530</v>
      </c>
      <c r="D648" s="210"/>
      <c r="E648" s="61" t="s">
        <v>531</v>
      </c>
      <c r="F648" s="64">
        <f>F649+F650</f>
        <v>588867.20000000007</v>
      </c>
      <c r="G648" s="64">
        <f t="shared" ref="G648:I648" si="1071">G649+G650</f>
        <v>0</v>
      </c>
      <c r="H648" s="64">
        <f t="shared" si="1071"/>
        <v>588867.20000000007</v>
      </c>
      <c r="I648" s="64">
        <f t="shared" si="1071"/>
        <v>0</v>
      </c>
      <c r="J648" s="64">
        <f t="shared" ref="J648:K648" si="1072">J649+J650</f>
        <v>0</v>
      </c>
      <c r="K648" s="64">
        <f t="shared" si="1072"/>
        <v>588867.20000000007</v>
      </c>
      <c r="L648" s="64">
        <f t="shared" ref="L648:Q648" si="1073">L649+L650</f>
        <v>586186.1</v>
      </c>
      <c r="M648" s="64">
        <f t="shared" ref="M648:O648" si="1074">M649+M650</f>
        <v>0</v>
      </c>
      <c r="N648" s="64">
        <f t="shared" ref="N648:P648" si="1075">N649+N650</f>
        <v>586186.1</v>
      </c>
      <c r="O648" s="64">
        <f t="shared" si="1074"/>
        <v>0</v>
      </c>
      <c r="P648" s="64">
        <f t="shared" si="1075"/>
        <v>586186.1</v>
      </c>
      <c r="Q648" s="64">
        <f t="shared" si="1073"/>
        <v>581639.19999999995</v>
      </c>
      <c r="R648" s="64">
        <f t="shared" ref="R648:T648" si="1076">R649+R650</f>
        <v>0</v>
      </c>
      <c r="S648" s="64">
        <f t="shared" ref="S648:U648" si="1077">S649+S650</f>
        <v>581639.19999999995</v>
      </c>
      <c r="T648" s="64">
        <f t="shared" si="1076"/>
        <v>0</v>
      </c>
      <c r="U648" s="64">
        <f t="shared" si="1077"/>
        <v>581639.19999999995</v>
      </c>
    </row>
    <row r="649" spans="1:21" ht="15.75" hidden="1" outlineLevel="7" x14ac:dyDescent="0.2">
      <c r="A649" s="59" t="s">
        <v>418</v>
      </c>
      <c r="B649" s="59" t="s">
        <v>419</v>
      </c>
      <c r="C649" s="59" t="s">
        <v>530</v>
      </c>
      <c r="D649" s="59" t="s">
        <v>41</v>
      </c>
      <c r="E649" s="82" t="s">
        <v>42</v>
      </c>
      <c r="F649" s="3">
        <v>554725.60000000009</v>
      </c>
      <c r="G649" s="3"/>
      <c r="H649" s="3">
        <f t="shared" ref="H649:H650" si="1078">SUM(F649:G649)</f>
        <v>554725.60000000009</v>
      </c>
      <c r="I649" s="3"/>
      <c r="J649" s="3"/>
      <c r="K649" s="3">
        <f t="shared" ref="K649:K650" si="1079">SUM(H649:J649)</f>
        <v>554725.60000000009</v>
      </c>
      <c r="L649" s="3">
        <v>551385.29999999993</v>
      </c>
      <c r="M649" s="3"/>
      <c r="N649" s="3">
        <f t="shared" ref="N649:N650" si="1080">SUM(L649:M649)</f>
        <v>551385.29999999993</v>
      </c>
      <c r="O649" s="3"/>
      <c r="P649" s="3">
        <f t="shared" ref="P649:P650" si="1081">SUM(N649:O649)</f>
        <v>551385.29999999993</v>
      </c>
      <c r="Q649" s="3">
        <v>546838.39999999991</v>
      </c>
      <c r="R649" s="3"/>
      <c r="S649" s="3">
        <f t="shared" ref="S649:S650" si="1082">SUM(Q649:R649)</f>
        <v>546838.39999999991</v>
      </c>
      <c r="T649" s="3"/>
      <c r="U649" s="3">
        <f t="shared" ref="U649:U650" si="1083">SUM(S649:T649)</f>
        <v>546838.39999999991</v>
      </c>
    </row>
    <row r="650" spans="1:21" ht="15.75" hidden="1" outlineLevel="7" x14ac:dyDescent="0.2">
      <c r="A650" s="59" t="s">
        <v>418</v>
      </c>
      <c r="B650" s="59" t="s">
        <v>419</v>
      </c>
      <c r="C650" s="59" t="s">
        <v>530</v>
      </c>
      <c r="D650" s="59" t="s">
        <v>14</v>
      </c>
      <c r="E650" s="82" t="s">
        <v>15</v>
      </c>
      <c r="F650" s="3">
        <v>34141.599999999999</v>
      </c>
      <c r="G650" s="3"/>
      <c r="H650" s="3">
        <f t="shared" si="1078"/>
        <v>34141.599999999999</v>
      </c>
      <c r="I650" s="3"/>
      <c r="J650" s="3"/>
      <c r="K650" s="3">
        <f t="shared" si="1079"/>
        <v>34141.599999999999</v>
      </c>
      <c r="L650" s="3">
        <v>34800.800000000003</v>
      </c>
      <c r="M650" s="3"/>
      <c r="N650" s="3">
        <f t="shared" si="1080"/>
        <v>34800.800000000003</v>
      </c>
      <c r="O650" s="3"/>
      <c r="P650" s="3">
        <f t="shared" si="1081"/>
        <v>34800.800000000003</v>
      </c>
      <c r="Q650" s="3">
        <v>34800.800000000003</v>
      </c>
      <c r="R650" s="3"/>
      <c r="S650" s="3">
        <f t="shared" si="1082"/>
        <v>34800.800000000003</v>
      </c>
      <c r="T650" s="3"/>
      <c r="U650" s="3">
        <f t="shared" si="1083"/>
        <v>34800.800000000003</v>
      </c>
    </row>
    <row r="651" spans="1:21" ht="31.5" hidden="1" outlineLevel="7" x14ac:dyDescent="0.2">
      <c r="A651" s="210" t="s">
        <v>418</v>
      </c>
      <c r="B651" s="210" t="s">
        <v>419</v>
      </c>
      <c r="C651" s="62" t="s">
        <v>31</v>
      </c>
      <c r="D651" s="62" t="s">
        <v>329</v>
      </c>
      <c r="E651" s="2" t="s">
        <v>707</v>
      </c>
      <c r="F651" s="64">
        <f>F652</f>
        <v>1515</v>
      </c>
      <c r="G651" s="64">
        <f t="shared" ref="G651:K651" si="1084">G652</f>
        <v>0</v>
      </c>
      <c r="H651" s="64">
        <f t="shared" si="1084"/>
        <v>1515</v>
      </c>
      <c r="I651" s="64">
        <f t="shared" si="1084"/>
        <v>0</v>
      </c>
      <c r="J651" s="64">
        <f t="shared" si="1084"/>
        <v>0</v>
      </c>
      <c r="K651" s="64">
        <f t="shared" si="1084"/>
        <v>1515</v>
      </c>
      <c r="L651" s="64">
        <f t="shared" ref="L651:Q651" si="1085">L652</f>
        <v>1000</v>
      </c>
      <c r="M651" s="64">
        <f t="shared" ref="M651:O651" si="1086">M652</f>
        <v>0</v>
      </c>
      <c r="N651" s="64">
        <f t="shared" ref="N651:P651" si="1087">N652</f>
        <v>1000</v>
      </c>
      <c r="O651" s="64">
        <f t="shared" si="1086"/>
        <v>0</v>
      </c>
      <c r="P651" s="64">
        <f t="shared" si="1087"/>
        <v>1000</v>
      </c>
      <c r="Q651" s="64">
        <f t="shared" si="1085"/>
        <v>1000</v>
      </c>
      <c r="R651" s="64">
        <f t="shared" ref="R651:T651" si="1088">R652</f>
        <v>0</v>
      </c>
      <c r="S651" s="64">
        <f t="shared" ref="S651:U651" si="1089">S652</f>
        <v>1000</v>
      </c>
      <c r="T651" s="64">
        <f t="shared" si="1088"/>
        <v>0</v>
      </c>
      <c r="U651" s="64">
        <f t="shared" si="1089"/>
        <v>1000</v>
      </c>
    </row>
    <row r="652" spans="1:21" ht="15.75" hidden="1" outlineLevel="7" x14ac:dyDescent="0.2">
      <c r="A652" s="210" t="s">
        <v>418</v>
      </c>
      <c r="B652" s="210" t="s">
        <v>419</v>
      </c>
      <c r="C652" s="62" t="s">
        <v>61</v>
      </c>
      <c r="D652" s="62" t="s">
        <v>329</v>
      </c>
      <c r="E652" s="2" t="s">
        <v>650</v>
      </c>
      <c r="F652" s="64">
        <f t="shared" ref="F652:U653" si="1090">F653</f>
        <v>1515</v>
      </c>
      <c r="G652" s="64">
        <f t="shared" si="1090"/>
        <v>0</v>
      </c>
      <c r="H652" s="64">
        <f t="shared" si="1090"/>
        <v>1515</v>
      </c>
      <c r="I652" s="64">
        <f t="shared" si="1090"/>
        <v>0</v>
      </c>
      <c r="J652" s="64">
        <f t="shared" si="1090"/>
        <v>0</v>
      </c>
      <c r="K652" s="64">
        <f t="shared" si="1090"/>
        <v>1515</v>
      </c>
      <c r="L652" s="64">
        <f t="shared" ref="L652:Q653" si="1091">L653</f>
        <v>1000</v>
      </c>
      <c r="M652" s="64">
        <f t="shared" si="1090"/>
        <v>0</v>
      </c>
      <c r="N652" s="64">
        <f t="shared" si="1090"/>
        <v>1000</v>
      </c>
      <c r="O652" s="64">
        <f t="shared" si="1090"/>
        <v>0</v>
      </c>
      <c r="P652" s="64">
        <f t="shared" si="1090"/>
        <v>1000</v>
      </c>
      <c r="Q652" s="64">
        <f t="shared" si="1091"/>
        <v>1000</v>
      </c>
      <c r="R652" s="64">
        <f t="shared" si="1090"/>
        <v>0</v>
      </c>
      <c r="S652" s="64">
        <f t="shared" si="1090"/>
        <v>1000</v>
      </c>
      <c r="T652" s="64">
        <f t="shared" si="1090"/>
        <v>0</v>
      </c>
      <c r="U652" s="64">
        <f t="shared" si="1090"/>
        <v>1000</v>
      </c>
    </row>
    <row r="653" spans="1:21" s="68" customFormat="1" ht="15.75" hidden="1" outlineLevel="7" x14ac:dyDescent="0.2">
      <c r="A653" s="210" t="s">
        <v>418</v>
      </c>
      <c r="B653" s="210" t="s">
        <v>419</v>
      </c>
      <c r="C653" s="62" t="s">
        <v>70</v>
      </c>
      <c r="D653" s="62"/>
      <c r="E653" s="2" t="s">
        <v>71</v>
      </c>
      <c r="F653" s="64">
        <f>F654</f>
        <v>1515</v>
      </c>
      <c r="G653" s="64">
        <f t="shared" si="1090"/>
        <v>0</v>
      </c>
      <c r="H653" s="64">
        <f t="shared" si="1090"/>
        <v>1515</v>
      </c>
      <c r="I653" s="64">
        <f t="shared" si="1090"/>
        <v>0</v>
      </c>
      <c r="J653" s="64">
        <f t="shared" si="1090"/>
        <v>0</v>
      </c>
      <c r="K653" s="64">
        <f t="shared" si="1090"/>
        <v>1515</v>
      </c>
      <c r="L653" s="64">
        <f t="shared" si="1091"/>
        <v>1000</v>
      </c>
      <c r="M653" s="64">
        <f t="shared" si="1090"/>
        <v>0</v>
      </c>
      <c r="N653" s="64">
        <f t="shared" si="1090"/>
        <v>1000</v>
      </c>
      <c r="O653" s="64">
        <f t="shared" si="1090"/>
        <v>0</v>
      </c>
      <c r="P653" s="64">
        <f t="shared" si="1090"/>
        <v>1000</v>
      </c>
      <c r="Q653" s="64">
        <f t="shared" si="1091"/>
        <v>1000</v>
      </c>
      <c r="R653" s="64">
        <f t="shared" si="1090"/>
        <v>0</v>
      </c>
      <c r="S653" s="64">
        <f t="shared" si="1090"/>
        <v>1000</v>
      </c>
      <c r="T653" s="64">
        <f t="shared" si="1090"/>
        <v>0</v>
      </c>
      <c r="U653" s="64">
        <f t="shared" si="1090"/>
        <v>1000</v>
      </c>
    </row>
    <row r="654" spans="1:21" s="68" customFormat="1" ht="15.75" hidden="1" outlineLevel="7" x14ac:dyDescent="0.2">
      <c r="A654" s="210" t="s">
        <v>418</v>
      </c>
      <c r="B654" s="210" t="s">
        <v>419</v>
      </c>
      <c r="C654" s="92" t="s">
        <v>446</v>
      </c>
      <c r="D654" s="62"/>
      <c r="E654" s="99" t="s">
        <v>445</v>
      </c>
      <c r="F654" s="64">
        <f t="shared" ref="F654:U654" si="1092">F655</f>
        <v>1515</v>
      </c>
      <c r="G654" s="64">
        <f t="shared" si="1092"/>
        <v>0</v>
      </c>
      <c r="H654" s="64">
        <f t="shared" si="1092"/>
        <v>1515</v>
      </c>
      <c r="I654" s="64">
        <f t="shared" si="1092"/>
        <v>0</v>
      </c>
      <c r="J654" s="64">
        <f t="shared" si="1092"/>
        <v>0</v>
      </c>
      <c r="K654" s="64">
        <f t="shared" si="1092"/>
        <v>1515</v>
      </c>
      <c r="L654" s="64">
        <f t="shared" ref="L654:Q654" si="1093">L655</f>
        <v>1000</v>
      </c>
      <c r="M654" s="64">
        <f t="shared" si="1092"/>
        <v>0</v>
      </c>
      <c r="N654" s="64">
        <f t="shared" si="1092"/>
        <v>1000</v>
      </c>
      <c r="O654" s="64">
        <f t="shared" si="1092"/>
        <v>0</v>
      </c>
      <c r="P654" s="64">
        <f t="shared" si="1092"/>
        <v>1000</v>
      </c>
      <c r="Q654" s="64">
        <f t="shared" si="1093"/>
        <v>1000</v>
      </c>
      <c r="R654" s="64">
        <f t="shared" si="1092"/>
        <v>0</v>
      </c>
      <c r="S654" s="64">
        <f t="shared" si="1092"/>
        <v>1000</v>
      </c>
      <c r="T654" s="64">
        <f t="shared" si="1092"/>
        <v>0</v>
      </c>
      <c r="U654" s="64">
        <f t="shared" si="1092"/>
        <v>1000</v>
      </c>
    </row>
    <row r="655" spans="1:21" ht="15.75" hidden="1" outlineLevel="7" x14ac:dyDescent="0.2">
      <c r="A655" s="59" t="s">
        <v>418</v>
      </c>
      <c r="B655" s="59" t="s">
        <v>419</v>
      </c>
      <c r="C655" s="93" t="s">
        <v>446</v>
      </c>
      <c r="D655" s="59" t="s">
        <v>41</v>
      </c>
      <c r="E655" s="82" t="s">
        <v>42</v>
      </c>
      <c r="F655" s="3">
        <v>1515</v>
      </c>
      <c r="G655" s="3"/>
      <c r="H655" s="3">
        <f>SUM(F655:G655)</f>
        <v>1515</v>
      </c>
      <c r="I655" s="3"/>
      <c r="J655" s="3"/>
      <c r="K655" s="3">
        <f>SUM(H655:J655)</f>
        <v>1515</v>
      </c>
      <c r="L655" s="3">
        <v>1000</v>
      </c>
      <c r="M655" s="3"/>
      <c r="N655" s="3">
        <f>SUM(L655:M655)</f>
        <v>1000</v>
      </c>
      <c r="O655" s="3"/>
      <c r="P655" s="3">
        <f>SUM(N655:O655)</f>
        <v>1000</v>
      </c>
      <c r="Q655" s="3">
        <v>1000</v>
      </c>
      <c r="R655" s="3"/>
      <c r="S655" s="3">
        <f>SUM(Q655:R655)</f>
        <v>1000</v>
      </c>
      <c r="T655" s="3"/>
      <c r="U655" s="3">
        <f>SUM(S655:T655)</f>
        <v>1000</v>
      </c>
    </row>
    <row r="656" spans="1:21" ht="15.75" outlineLevel="1" x14ac:dyDescent="0.2">
      <c r="A656" s="210" t="s">
        <v>418</v>
      </c>
      <c r="B656" s="210" t="s">
        <v>393</v>
      </c>
      <c r="C656" s="210"/>
      <c r="D656" s="210"/>
      <c r="E656" s="61" t="s">
        <v>421</v>
      </c>
      <c r="F656" s="64">
        <f t="shared" ref="F656:U656" si="1094">F657+F689</f>
        <v>1139239.8</v>
      </c>
      <c r="G656" s="64">
        <f t="shared" si="1094"/>
        <v>-3707.18</v>
      </c>
      <c r="H656" s="64">
        <f t="shared" si="1094"/>
        <v>1135532.6199999999</v>
      </c>
      <c r="I656" s="64">
        <f t="shared" si="1094"/>
        <v>1195</v>
      </c>
      <c r="J656" s="64">
        <f t="shared" si="1094"/>
        <v>0</v>
      </c>
      <c r="K656" s="64">
        <f t="shared" si="1094"/>
        <v>1136727.6199999999</v>
      </c>
      <c r="L656" s="64">
        <f t="shared" si="1094"/>
        <v>1097963.7000000002</v>
      </c>
      <c r="M656" s="64">
        <f t="shared" si="1094"/>
        <v>0</v>
      </c>
      <c r="N656" s="64">
        <f t="shared" si="1094"/>
        <v>1097963.7000000002</v>
      </c>
      <c r="O656" s="64">
        <f t="shared" si="1094"/>
        <v>0</v>
      </c>
      <c r="P656" s="64">
        <f t="shared" si="1094"/>
        <v>1097963.7000000002</v>
      </c>
      <c r="Q656" s="64">
        <f t="shared" si="1094"/>
        <v>1089503.7</v>
      </c>
      <c r="R656" s="64">
        <f t="shared" si="1094"/>
        <v>0</v>
      </c>
      <c r="S656" s="64">
        <f t="shared" si="1094"/>
        <v>1089503.7</v>
      </c>
      <c r="T656" s="64">
        <f t="shared" si="1094"/>
        <v>0</v>
      </c>
      <c r="U656" s="64">
        <f t="shared" si="1094"/>
        <v>1089503.7</v>
      </c>
    </row>
    <row r="657" spans="1:21" ht="15.75" outlineLevel="2" x14ac:dyDescent="0.2">
      <c r="A657" s="210" t="s">
        <v>418</v>
      </c>
      <c r="B657" s="210" t="s">
        <v>393</v>
      </c>
      <c r="C657" s="210" t="s">
        <v>158</v>
      </c>
      <c r="D657" s="210"/>
      <c r="E657" s="61" t="s">
        <v>636</v>
      </c>
      <c r="F657" s="64">
        <f t="shared" ref="F657:U657" si="1095">F658+F669</f>
        <v>1137869.8</v>
      </c>
      <c r="G657" s="64">
        <f t="shared" si="1095"/>
        <v>-3707.18</v>
      </c>
      <c r="H657" s="64">
        <f t="shared" si="1095"/>
        <v>1134162.6199999999</v>
      </c>
      <c r="I657" s="64">
        <f t="shared" si="1095"/>
        <v>1195</v>
      </c>
      <c r="J657" s="64">
        <f t="shared" si="1095"/>
        <v>0</v>
      </c>
      <c r="K657" s="64">
        <f t="shared" si="1095"/>
        <v>1135357.6199999999</v>
      </c>
      <c r="L657" s="64">
        <f t="shared" si="1095"/>
        <v>1096593.7000000002</v>
      </c>
      <c r="M657" s="64">
        <f t="shared" si="1095"/>
        <v>0</v>
      </c>
      <c r="N657" s="64">
        <f t="shared" si="1095"/>
        <v>1096593.7000000002</v>
      </c>
      <c r="O657" s="64">
        <f t="shared" si="1095"/>
        <v>0</v>
      </c>
      <c r="P657" s="64">
        <f t="shared" si="1095"/>
        <v>1096593.7000000002</v>
      </c>
      <c r="Q657" s="64">
        <f t="shared" si="1095"/>
        <v>1088133.7</v>
      </c>
      <c r="R657" s="64">
        <f t="shared" si="1095"/>
        <v>0</v>
      </c>
      <c r="S657" s="64">
        <f t="shared" si="1095"/>
        <v>1088133.7</v>
      </c>
      <c r="T657" s="64">
        <f t="shared" si="1095"/>
        <v>0</v>
      </c>
      <c r="U657" s="64">
        <f t="shared" si="1095"/>
        <v>1088133.7</v>
      </c>
    </row>
    <row r="658" spans="1:21" ht="31.5" outlineLevel="2" x14ac:dyDescent="0.2">
      <c r="A658" s="210" t="s">
        <v>418</v>
      </c>
      <c r="B658" s="210" t="s">
        <v>393</v>
      </c>
      <c r="C658" s="210" t="s">
        <v>159</v>
      </c>
      <c r="D658" s="210"/>
      <c r="E658" s="61" t="s">
        <v>637</v>
      </c>
      <c r="F658" s="64">
        <f>F659</f>
        <v>54572.1</v>
      </c>
      <c r="G658" s="64">
        <f t="shared" ref="G658" si="1096">G659</f>
        <v>-3707.18</v>
      </c>
      <c r="H658" s="64">
        <f>H659+H666</f>
        <v>50864.92</v>
      </c>
      <c r="I658" s="64">
        <f t="shared" ref="I658:U658" si="1097">I659+I666</f>
        <v>1195</v>
      </c>
      <c r="J658" s="64">
        <f t="shared" si="1097"/>
        <v>0</v>
      </c>
      <c r="K658" s="64">
        <f t="shared" si="1097"/>
        <v>52059.92</v>
      </c>
      <c r="L658" s="64">
        <f t="shared" si="1097"/>
        <v>3200</v>
      </c>
      <c r="M658" s="64">
        <f t="shared" si="1097"/>
        <v>0</v>
      </c>
      <c r="N658" s="64">
        <f t="shared" si="1097"/>
        <v>3200</v>
      </c>
      <c r="O658" s="64">
        <f t="shared" si="1097"/>
        <v>0</v>
      </c>
      <c r="P658" s="64">
        <f t="shared" si="1097"/>
        <v>3200</v>
      </c>
      <c r="Q658" s="64">
        <f t="shared" si="1097"/>
        <v>5200</v>
      </c>
      <c r="R658" s="64">
        <f t="shared" si="1097"/>
        <v>0</v>
      </c>
      <c r="S658" s="64">
        <f t="shared" si="1097"/>
        <v>5200</v>
      </c>
      <c r="T658" s="64">
        <f t="shared" si="1097"/>
        <v>0</v>
      </c>
      <c r="U658" s="64">
        <f t="shared" si="1097"/>
        <v>5200</v>
      </c>
    </row>
    <row r="659" spans="1:21" ht="31.5" outlineLevel="2" x14ac:dyDescent="0.2">
      <c r="A659" s="210" t="s">
        <v>418</v>
      </c>
      <c r="B659" s="210" t="s">
        <v>393</v>
      </c>
      <c r="C659" s="210" t="s">
        <v>160</v>
      </c>
      <c r="D659" s="210"/>
      <c r="E659" s="61" t="s">
        <v>161</v>
      </c>
      <c r="F659" s="64">
        <f>F660+F664+F662</f>
        <v>54572.1</v>
      </c>
      <c r="G659" s="64">
        <f t="shared" ref="G659:I659" si="1098">G660+G664+G662</f>
        <v>-3707.18</v>
      </c>
      <c r="H659" s="64">
        <f t="shared" si="1098"/>
        <v>50864.92</v>
      </c>
      <c r="I659" s="64">
        <f t="shared" si="1098"/>
        <v>600</v>
      </c>
      <c r="J659" s="64">
        <f t="shared" ref="J659:K659" si="1099">J660+J664+J662</f>
        <v>0</v>
      </c>
      <c r="K659" s="64">
        <f t="shared" si="1099"/>
        <v>51464.92</v>
      </c>
      <c r="L659" s="64">
        <f t="shared" ref="L659:Q659" si="1100">L660+L664+L662</f>
        <v>3200</v>
      </c>
      <c r="M659" s="64">
        <f t="shared" ref="M659:O659" si="1101">M660+M664+M662</f>
        <v>0</v>
      </c>
      <c r="N659" s="64">
        <f t="shared" ref="N659:P659" si="1102">N660+N664+N662</f>
        <v>3200</v>
      </c>
      <c r="O659" s="64">
        <f t="shared" si="1101"/>
        <v>0</v>
      </c>
      <c r="P659" s="64">
        <f t="shared" si="1102"/>
        <v>3200</v>
      </c>
      <c r="Q659" s="64">
        <f t="shared" si="1100"/>
        <v>5200</v>
      </c>
      <c r="R659" s="64">
        <f t="shared" ref="R659:T659" si="1103">R660+R664+R662</f>
        <v>0</v>
      </c>
      <c r="S659" s="64">
        <f t="shared" ref="S659:U659" si="1104">S660+S664+S662</f>
        <v>5200</v>
      </c>
      <c r="T659" s="64">
        <f t="shared" si="1103"/>
        <v>0</v>
      </c>
      <c r="U659" s="64">
        <f t="shared" si="1104"/>
        <v>5200</v>
      </c>
    </row>
    <row r="660" spans="1:21" ht="15.75" hidden="1" outlineLevel="2" x14ac:dyDescent="0.2">
      <c r="A660" s="62" t="s">
        <v>418</v>
      </c>
      <c r="B660" s="92" t="s">
        <v>393</v>
      </c>
      <c r="C660" s="62" t="s">
        <v>477</v>
      </c>
      <c r="D660" s="62"/>
      <c r="E660" s="2" t="s">
        <v>478</v>
      </c>
      <c r="F660" s="64">
        <f t="shared" ref="F660:U662" si="1105">F661</f>
        <v>200</v>
      </c>
      <c r="G660" s="64">
        <f t="shared" si="1105"/>
        <v>0</v>
      </c>
      <c r="H660" s="64">
        <f t="shared" si="1105"/>
        <v>200</v>
      </c>
      <c r="I660" s="64">
        <f t="shared" si="1105"/>
        <v>0</v>
      </c>
      <c r="J660" s="64">
        <f t="shared" si="1105"/>
        <v>0</v>
      </c>
      <c r="K660" s="64">
        <f t="shared" si="1105"/>
        <v>200</v>
      </c>
      <c r="L660" s="64">
        <f t="shared" ref="L660:Q662" si="1106">L661</f>
        <v>200</v>
      </c>
      <c r="M660" s="64">
        <f t="shared" si="1105"/>
        <v>0</v>
      </c>
      <c r="N660" s="64">
        <f t="shared" si="1105"/>
        <v>200</v>
      </c>
      <c r="O660" s="64">
        <f t="shared" si="1105"/>
        <v>0</v>
      </c>
      <c r="P660" s="64">
        <f t="shared" si="1105"/>
        <v>200</v>
      </c>
      <c r="Q660" s="64">
        <f t="shared" si="1106"/>
        <v>200</v>
      </c>
      <c r="R660" s="64">
        <f t="shared" si="1105"/>
        <v>0</v>
      </c>
      <c r="S660" s="64">
        <f t="shared" si="1105"/>
        <v>200</v>
      </c>
      <c r="T660" s="64">
        <f t="shared" si="1105"/>
        <v>0</v>
      </c>
      <c r="U660" s="64">
        <f t="shared" si="1105"/>
        <v>200</v>
      </c>
    </row>
    <row r="661" spans="1:21" ht="15.75" hidden="1" outlineLevel="2" x14ac:dyDescent="0.2">
      <c r="A661" s="63" t="s">
        <v>418</v>
      </c>
      <c r="B661" s="93" t="s">
        <v>393</v>
      </c>
      <c r="C661" s="63" t="s">
        <v>477</v>
      </c>
      <c r="D661" s="63" t="s">
        <v>41</v>
      </c>
      <c r="E661" s="78" t="s">
        <v>42</v>
      </c>
      <c r="F661" s="3">
        <v>200</v>
      </c>
      <c r="G661" s="3"/>
      <c r="H661" s="3">
        <f>SUM(F661:G661)</f>
        <v>200</v>
      </c>
      <c r="I661" s="3"/>
      <c r="J661" s="3"/>
      <c r="K661" s="3">
        <f>SUM(H661:J661)</f>
        <v>200</v>
      </c>
      <c r="L661" s="3">
        <v>200</v>
      </c>
      <c r="M661" s="3"/>
      <c r="N661" s="3">
        <f>SUM(L661:M661)</f>
        <v>200</v>
      </c>
      <c r="O661" s="3"/>
      <c r="P661" s="3">
        <f>SUM(N661:O661)</f>
        <v>200</v>
      </c>
      <c r="Q661" s="3">
        <v>200</v>
      </c>
      <c r="R661" s="3"/>
      <c r="S661" s="3">
        <f>SUM(Q661:R661)</f>
        <v>200</v>
      </c>
      <c r="T661" s="3"/>
      <c r="U661" s="3">
        <f>SUM(S661:T661)</f>
        <v>200</v>
      </c>
    </row>
    <row r="662" spans="1:21" ht="31.5" outlineLevel="2" x14ac:dyDescent="0.2">
      <c r="A662" s="62" t="s">
        <v>418</v>
      </c>
      <c r="B662" s="92" t="s">
        <v>393</v>
      </c>
      <c r="C662" s="62" t="s">
        <v>438</v>
      </c>
      <c r="D662" s="62" t="s">
        <v>329</v>
      </c>
      <c r="E662" s="2" t="s">
        <v>573</v>
      </c>
      <c r="F662" s="64">
        <f t="shared" si="1105"/>
        <v>18000</v>
      </c>
      <c r="G662" s="64">
        <f t="shared" si="1105"/>
        <v>-3707.18</v>
      </c>
      <c r="H662" s="64">
        <f t="shared" si="1105"/>
        <v>14292.82</v>
      </c>
      <c r="I662" s="64">
        <f t="shared" si="1105"/>
        <v>600</v>
      </c>
      <c r="J662" s="64">
        <f t="shared" si="1105"/>
        <v>0</v>
      </c>
      <c r="K662" s="64">
        <f t="shared" si="1105"/>
        <v>14892.82</v>
      </c>
      <c r="L662" s="64">
        <f t="shared" si="1106"/>
        <v>3000</v>
      </c>
      <c r="M662" s="64">
        <f t="shared" si="1105"/>
        <v>0</v>
      </c>
      <c r="N662" s="64">
        <f t="shared" si="1105"/>
        <v>3000</v>
      </c>
      <c r="O662" s="64">
        <f t="shared" si="1105"/>
        <v>0</v>
      </c>
      <c r="P662" s="64">
        <f t="shared" si="1105"/>
        <v>3000</v>
      </c>
      <c r="Q662" s="64">
        <f t="shared" si="1106"/>
        <v>5000</v>
      </c>
      <c r="R662" s="64">
        <f t="shared" si="1105"/>
        <v>0</v>
      </c>
      <c r="S662" s="64">
        <f t="shared" si="1105"/>
        <v>5000</v>
      </c>
      <c r="T662" s="64">
        <f t="shared" si="1105"/>
        <v>0</v>
      </c>
      <c r="U662" s="64">
        <f t="shared" si="1105"/>
        <v>5000</v>
      </c>
    </row>
    <row r="663" spans="1:21" ht="15.75" outlineLevel="2" x14ac:dyDescent="0.2">
      <c r="A663" s="63" t="s">
        <v>418</v>
      </c>
      <c r="B663" s="93" t="s">
        <v>393</v>
      </c>
      <c r="C663" s="63" t="s">
        <v>438</v>
      </c>
      <c r="D663" s="63" t="s">
        <v>41</v>
      </c>
      <c r="E663" s="78" t="s">
        <v>310</v>
      </c>
      <c r="F663" s="3">
        <v>18000</v>
      </c>
      <c r="G663" s="3">
        <v>-3707.18</v>
      </c>
      <c r="H663" s="3">
        <f>SUM(F663:G663)</f>
        <v>14292.82</v>
      </c>
      <c r="I663" s="3">
        <v>600</v>
      </c>
      <c r="J663" s="3"/>
      <c r="K663" s="3">
        <f>SUM(H663:J663)</f>
        <v>14892.82</v>
      </c>
      <c r="L663" s="69">
        <v>3000</v>
      </c>
      <c r="M663" s="3"/>
      <c r="N663" s="3">
        <f>SUM(L663:M663)</f>
        <v>3000</v>
      </c>
      <c r="O663" s="3"/>
      <c r="P663" s="3">
        <f>SUM(N663:O663)</f>
        <v>3000</v>
      </c>
      <c r="Q663" s="69">
        <v>5000</v>
      </c>
      <c r="R663" s="3"/>
      <c r="S663" s="3">
        <f>SUM(Q663:R663)</f>
        <v>5000</v>
      </c>
      <c r="T663" s="3"/>
      <c r="U663" s="3">
        <f>SUM(S663:T663)</f>
        <v>5000</v>
      </c>
    </row>
    <row r="664" spans="1:21" ht="18" hidden="1" customHeight="1" outlineLevel="2" x14ac:dyDescent="0.2">
      <c r="A664" s="62" t="s">
        <v>418</v>
      </c>
      <c r="B664" s="92" t="s">
        <v>393</v>
      </c>
      <c r="C664" s="210" t="s">
        <v>461</v>
      </c>
      <c r="D664" s="210"/>
      <c r="E664" s="61" t="s">
        <v>465</v>
      </c>
      <c r="F664" s="64">
        <f t="shared" ref="F664:T664" si="1107">F665</f>
        <v>36372.1</v>
      </c>
      <c r="G664" s="64">
        <f t="shared" si="1107"/>
        <v>0</v>
      </c>
      <c r="H664" s="64">
        <f t="shared" si="1107"/>
        <v>36372.1</v>
      </c>
      <c r="I664" s="64">
        <f t="shared" si="1107"/>
        <v>0</v>
      </c>
      <c r="J664" s="64">
        <f t="shared" si="1107"/>
        <v>0</v>
      </c>
      <c r="K664" s="64">
        <f t="shared" si="1107"/>
        <v>36372.1</v>
      </c>
      <c r="L664" s="64"/>
      <c r="M664" s="64">
        <f t="shared" si="1107"/>
        <v>0</v>
      </c>
      <c r="N664" s="64"/>
      <c r="O664" s="64">
        <f t="shared" si="1107"/>
        <v>0</v>
      </c>
      <c r="P664" s="64"/>
      <c r="Q664" s="64"/>
      <c r="R664" s="64">
        <f t="shared" si="1107"/>
        <v>0</v>
      </c>
      <c r="S664" s="64"/>
      <c r="T664" s="64">
        <f t="shared" si="1107"/>
        <v>0</v>
      </c>
      <c r="U664" s="64"/>
    </row>
    <row r="665" spans="1:21" ht="15.75" hidden="1" outlineLevel="2" x14ac:dyDescent="0.2">
      <c r="A665" s="63" t="s">
        <v>418</v>
      </c>
      <c r="B665" s="93" t="s">
        <v>393</v>
      </c>
      <c r="C665" s="59" t="s">
        <v>461</v>
      </c>
      <c r="D665" s="59" t="s">
        <v>41</v>
      </c>
      <c r="E665" s="82" t="s">
        <v>42</v>
      </c>
      <c r="F665" s="3">
        <v>36372.1</v>
      </c>
      <c r="G665" s="3"/>
      <c r="H665" s="3">
        <f>SUM(F665:G665)</f>
        <v>36372.1</v>
      </c>
      <c r="I665" s="3"/>
      <c r="J665" s="3"/>
      <c r="K665" s="3">
        <f>SUM(H665:J665)</f>
        <v>36372.1</v>
      </c>
      <c r="L665" s="69"/>
      <c r="M665" s="3"/>
      <c r="N665" s="3"/>
      <c r="O665" s="3"/>
      <c r="P665" s="3"/>
      <c r="Q665" s="69"/>
      <c r="R665" s="3"/>
      <c r="S665" s="3"/>
      <c r="T665" s="3"/>
      <c r="U665" s="3"/>
    </row>
    <row r="666" spans="1:21" ht="15.75" outlineLevel="2" x14ac:dyDescent="0.25">
      <c r="A666" s="95" t="s">
        <v>418</v>
      </c>
      <c r="B666" s="95" t="s">
        <v>393</v>
      </c>
      <c r="C666" s="62" t="s">
        <v>731</v>
      </c>
      <c r="D666" s="63"/>
      <c r="E666" s="4" t="s">
        <v>733</v>
      </c>
      <c r="F666" s="3"/>
      <c r="G666" s="3"/>
      <c r="H666" s="64">
        <f>H667</f>
        <v>0</v>
      </c>
      <c r="I666" s="64">
        <f t="shared" ref="I666:U667" si="1108">I667</f>
        <v>595</v>
      </c>
      <c r="J666" s="64">
        <f t="shared" si="1108"/>
        <v>0</v>
      </c>
      <c r="K666" s="64">
        <f t="shared" si="1108"/>
        <v>595</v>
      </c>
      <c r="L666" s="64">
        <f t="shared" si="1108"/>
        <v>0</v>
      </c>
      <c r="M666" s="64">
        <f t="shared" si="1108"/>
        <v>0</v>
      </c>
      <c r="N666" s="64">
        <f t="shared" si="1108"/>
        <v>0</v>
      </c>
      <c r="O666" s="64">
        <f t="shared" si="1108"/>
        <v>0</v>
      </c>
      <c r="P666" s="64">
        <f t="shared" si="1108"/>
        <v>0</v>
      </c>
      <c r="Q666" s="64">
        <f t="shared" si="1108"/>
        <v>0</v>
      </c>
      <c r="R666" s="64">
        <f t="shared" si="1108"/>
        <v>0</v>
      </c>
      <c r="S666" s="64">
        <f t="shared" si="1108"/>
        <v>0</v>
      </c>
      <c r="T666" s="64">
        <f t="shared" si="1108"/>
        <v>0</v>
      </c>
      <c r="U666" s="64">
        <f t="shared" si="1108"/>
        <v>0</v>
      </c>
    </row>
    <row r="667" spans="1:21" ht="31.5" outlineLevel="2" x14ac:dyDescent="0.25">
      <c r="A667" s="95" t="s">
        <v>418</v>
      </c>
      <c r="B667" s="95" t="s">
        <v>393</v>
      </c>
      <c r="C667" s="62" t="s">
        <v>732</v>
      </c>
      <c r="D667" s="62" t="s">
        <v>329</v>
      </c>
      <c r="E667" s="4" t="s">
        <v>734</v>
      </c>
      <c r="F667" s="3"/>
      <c r="G667" s="3"/>
      <c r="H667" s="64">
        <f>H668</f>
        <v>0</v>
      </c>
      <c r="I667" s="64">
        <f t="shared" si="1108"/>
        <v>595</v>
      </c>
      <c r="J667" s="64">
        <f t="shared" si="1108"/>
        <v>0</v>
      </c>
      <c r="K667" s="64">
        <f t="shared" si="1108"/>
        <v>595</v>
      </c>
      <c r="L667" s="64">
        <f t="shared" si="1108"/>
        <v>0</v>
      </c>
      <c r="M667" s="64">
        <f t="shared" si="1108"/>
        <v>0</v>
      </c>
      <c r="N667" s="64">
        <f t="shared" si="1108"/>
        <v>0</v>
      </c>
      <c r="O667" s="64">
        <f t="shared" si="1108"/>
        <v>0</v>
      </c>
      <c r="P667" s="64">
        <f t="shared" si="1108"/>
        <v>0</v>
      </c>
      <c r="Q667" s="64">
        <f t="shared" si="1108"/>
        <v>0</v>
      </c>
      <c r="R667" s="64">
        <f t="shared" si="1108"/>
        <v>0</v>
      </c>
      <c r="S667" s="64">
        <f t="shared" si="1108"/>
        <v>0</v>
      </c>
      <c r="T667" s="64">
        <f t="shared" si="1108"/>
        <v>0</v>
      </c>
      <c r="U667" s="64">
        <f t="shared" si="1108"/>
        <v>0</v>
      </c>
    </row>
    <row r="668" spans="1:21" ht="15.75" outlineLevel="2" collapsed="1" x14ac:dyDescent="0.25">
      <c r="A668" s="97" t="s">
        <v>418</v>
      </c>
      <c r="B668" s="97" t="s">
        <v>393</v>
      </c>
      <c r="C668" s="63" t="s">
        <v>732</v>
      </c>
      <c r="D668" s="63" t="s">
        <v>41</v>
      </c>
      <c r="E668" s="143" t="s">
        <v>310</v>
      </c>
      <c r="F668" s="3"/>
      <c r="G668" s="3"/>
      <c r="H668" s="3"/>
      <c r="I668" s="3">
        <v>595</v>
      </c>
      <c r="J668" s="3"/>
      <c r="K668" s="3">
        <f>SUM(H668:J668)</f>
        <v>595</v>
      </c>
      <c r="L668" s="69"/>
      <c r="M668" s="3"/>
      <c r="N668" s="3"/>
      <c r="O668" s="3"/>
      <c r="P668" s="3"/>
      <c r="Q668" s="69"/>
      <c r="R668" s="3"/>
      <c r="S668" s="3"/>
      <c r="T668" s="3"/>
      <c r="U668" s="3"/>
    </row>
    <row r="669" spans="1:21" ht="31.5" hidden="1" outlineLevel="3" x14ac:dyDescent="0.2">
      <c r="A669" s="210" t="s">
        <v>418</v>
      </c>
      <c r="B669" s="210" t="s">
        <v>393</v>
      </c>
      <c r="C669" s="210" t="s">
        <v>211</v>
      </c>
      <c r="D669" s="210"/>
      <c r="E669" s="61" t="s">
        <v>639</v>
      </c>
      <c r="F669" s="64">
        <f>F670+F673+F686</f>
        <v>1083297.7</v>
      </c>
      <c r="G669" s="64">
        <f t="shared" ref="G669:I669" si="1109">G670+G673+G686</f>
        <v>0</v>
      </c>
      <c r="H669" s="64">
        <f t="shared" si="1109"/>
        <v>1083297.7</v>
      </c>
      <c r="I669" s="64">
        <f t="shared" si="1109"/>
        <v>0</v>
      </c>
      <c r="J669" s="64">
        <f t="shared" ref="J669:K669" si="1110">J670+J673+J686</f>
        <v>0</v>
      </c>
      <c r="K669" s="64">
        <f t="shared" si="1110"/>
        <v>1083297.7</v>
      </c>
      <c r="L669" s="64">
        <f t="shared" ref="L669:Q669" si="1111">L670+L673+L686</f>
        <v>1093393.7000000002</v>
      </c>
      <c r="M669" s="64">
        <f t="shared" ref="M669:O669" si="1112">M670+M673+M686</f>
        <v>0</v>
      </c>
      <c r="N669" s="64">
        <f t="shared" ref="N669:P669" si="1113">N670+N673+N686</f>
        <v>1093393.7000000002</v>
      </c>
      <c r="O669" s="64">
        <f t="shared" si="1112"/>
        <v>0</v>
      </c>
      <c r="P669" s="64">
        <f t="shared" si="1113"/>
        <v>1093393.7000000002</v>
      </c>
      <c r="Q669" s="64">
        <f t="shared" si="1111"/>
        <v>1082933.7</v>
      </c>
      <c r="R669" s="64">
        <f t="shared" ref="R669:T669" si="1114">R670+R673+R686</f>
        <v>0</v>
      </c>
      <c r="S669" s="64">
        <f t="shared" ref="S669:U669" si="1115">S670+S673+S686</f>
        <v>1082933.7</v>
      </c>
      <c r="T669" s="64">
        <f t="shared" si="1114"/>
        <v>0</v>
      </c>
      <c r="U669" s="64">
        <f t="shared" si="1115"/>
        <v>1082933.7</v>
      </c>
    </row>
    <row r="670" spans="1:21" ht="31.5" hidden="1" outlineLevel="4" x14ac:dyDescent="0.2">
      <c r="A670" s="210" t="s">
        <v>418</v>
      </c>
      <c r="B670" s="210" t="s">
        <v>393</v>
      </c>
      <c r="C670" s="210" t="s">
        <v>212</v>
      </c>
      <c r="D670" s="210"/>
      <c r="E670" s="61" t="s">
        <v>26</v>
      </c>
      <c r="F670" s="64">
        <f>F671</f>
        <v>125613.5</v>
      </c>
      <c r="G670" s="64">
        <f t="shared" ref="G670:K670" si="1116">G671</f>
        <v>0</v>
      </c>
      <c r="H670" s="64">
        <f t="shared" si="1116"/>
        <v>125613.5</v>
      </c>
      <c r="I670" s="64">
        <f t="shared" si="1116"/>
        <v>0</v>
      </c>
      <c r="J670" s="64">
        <f t="shared" si="1116"/>
        <v>0</v>
      </c>
      <c r="K670" s="64">
        <f t="shared" si="1116"/>
        <v>125613.5</v>
      </c>
      <c r="L670" s="64">
        <f t="shared" ref="L670:Q671" si="1117">L671</f>
        <v>126866.6</v>
      </c>
      <c r="M670" s="64">
        <f t="shared" ref="M670:O670" si="1118">M671</f>
        <v>0</v>
      </c>
      <c r="N670" s="64">
        <f t="shared" ref="N670:P670" si="1119">N671</f>
        <v>126866.6</v>
      </c>
      <c r="O670" s="64">
        <f t="shared" si="1118"/>
        <v>0</v>
      </c>
      <c r="P670" s="64">
        <f t="shared" si="1119"/>
        <v>126866.6</v>
      </c>
      <c r="Q670" s="64">
        <f t="shared" si="1117"/>
        <v>126873</v>
      </c>
      <c r="R670" s="64">
        <f t="shared" ref="R670:T670" si="1120">R671</f>
        <v>0</v>
      </c>
      <c r="S670" s="64">
        <f t="shared" ref="S670:U670" si="1121">S671</f>
        <v>126873</v>
      </c>
      <c r="T670" s="64">
        <f t="shared" si="1120"/>
        <v>0</v>
      </c>
      <c r="U670" s="64">
        <f t="shared" si="1121"/>
        <v>126873</v>
      </c>
    </row>
    <row r="671" spans="1:21" ht="15.75" hidden="1" outlineLevel="5" x14ac:dyDescent="0.2">
      <c r="A671" s="210" t="s">
        <v>418</v>
      </c>
      <c r="B671" s="210" t="s">
        <v>393</v>
      </c>
      <c r="C671" s="210" t="s">
        <v>221</v>
      </c>
      <c r="D671" s="210"/>
      <c r="E671" s="61" t="s">
        <v>222</v>
      </c>
      <c r="F671" s="64">
        <f t="shared" ref="F671:U671" si="1122">F672</f>
        <v>125613.5</v>
      </c>
      <c r="G671" s="64">
        <f t="shared" si="1122"/>
        <v>0</v>
      </c>
      <c r="H671" s="64">
        <f t="shared" si="1122"/>
        <v>125613.5</v>
      </c>
      <c r="I671" s="64">
        <f t="shared" si="1122"/>
        <v>0</v>
      </c>
      <c r="J671" s="64">
        <f t="shared" si="1122"/>
        <v>0</v>
      </c>
      <c r="K671" s="64">
        <f t="shared" si="1122"/>
        <v>125613.5</v>
      </c>
      <c r="L671" s="64">
        <f t="shared" si="1117"/>
        <v>126866.6</v>
      </c>
      <c r="M671" s="64">
        <f t="shared" si="1122"/>
        <v>0</v>
      </c>
      <c r="N671" s="64">
        <f t="shared" si="1122"/>
        <v>126866.6</v>
      </c>
      <c r="O671" s="64">
        <f t="shared" si="1122"/>
        <v>0</v>
      </c>
      <c r="P671" s="64">
        <f t="shared" si="1122"/>
        <v>126866.6</v>
      </c>
      <c r="Q671" s="64">
        <f t="shared" si="1117"/>
        <v>126873</v>
      </c>
      <c r="R671" s="64">
        <f t="shared" si="1122"/>
        <v>0</v>
      </c>
      <c r="S671" s="64">
        <f t="shared" si="1122"/>
        <v>126873</v>
      </c>
      <c r="T671" s="64">
        <f t="shared" si="1122"/>
        <v>0</v>
      </c>
      <c r="U671" s="64">
        <f t="shared" si="1122"/>
        <v>126873</v>
      </c>
    </row>
    <row r="672" spans="1:21" ht="15.75" hidden="1" outlineLevel="7" x14ac:dyDescent="0.2">
      <c r="A672" s="59" t="s">
        <v>418</v>
      </c>
      <c r="B672" s="59" t="s">
        <v>393</v>
      </c>
      <c r="C672" s="59" t="s">
        <v>221</v>
      </c>
      <c r="D672" s="59" t="s">
        <v>41</v>
      </c>
      <c r="E672" s="82" t="s">
        <v>42</v>
      </c>
      <c r="F672" s="3">
        <v>125613.5</v>
      </c>
      <c r="G672" s="3"/>
      <c r="H672" s="3">
        <f>SUM(F672:G672)</f>
        <v>125613.5</v>
      </c>
      <c r="I672" s="3"/>
      <c r="J672" s="3"/>
      <c r="K672" s="3">
        <f>SUM(H672:J672)</f>
        <v>125613.5</v>
      </c>
      <c r="L672" s="69">
        <v>126866.6</v>
      </c>
      <c r="M672" s="3"/>
      <c r="N672" s="3">
        <f>SUM(L672:M672)</f>
        <v>126866.6</v>
      </c>
      <c r="O672" s="3"/>
      <c r="P672" s="3">
        <f>SUM(N672:O672)</f>
        <v>126866.6</v>
      </c>
      <c r="Q672" s="69">
        <v>126873</v>
      </c>
      <c r="R672" s="3"/>
      <c r="S672" s="3">
        <f>SUM(Q672:R672)</f>
        <v>126873</v>
      </c>
      <c r="T672" s="3"/>
      <c r="U672" s="3">
        <f>SUM(S672:T672)</f>
        <v>126873</v>
      </c>
    </row>
    <row r="673" spans="1:21" ht="31.5" hidden="1" outlineLevel="4" x14ac:dyDescent="0.2">
      <c r="A673" s="210" t="s">
        <v>418</v>
      </c>
      <c r="B673" s="210" t="s">
        <v>393</v>
      </c>
      <c r="C673" s="210" t="s">
        <v>215</v>
      </c>
      <c r="D673" s="210"/>
      <c r="E673" s="61" t="s">
        <v>216</v>
      </c>
      <c r="F673" s="64">
        <f>F674+F682+F676+F678+F680+F684</f>
        <v>956065.89999999991</v>
      </c>
      <c r="G673" s="64">
        <f t="shared" ref="G673:I673" si="1123">G674+G682+G676+G678+G680+G684</f>
        <v>0</v>
      </c>
      <c r="H673" s="64">
        <f t="shared" si="1123"/>
        <v>956065.89999999991</v>
      </c>
      <c r="I673" s="64">
        <f t="shared" si="1123"/>
        <v>0</v>
      </c>
      <c r="J673" s="64">
        <f t="shared" ref="J673:K673" si="1124">J674+J682+J676+J678+J680+J684</f>
        <v>0</v>
      </c>
      <c r="K673" s="64">
        <f t="shared" si="1124"/>
        <v>956065.89999999991</v>
      </c>
      <c r="L673" s="64">
        <f t="shared" ref="L673:Q673" si="1125">L674+L682+L676+L678+L680+L684</f>
        <v>964570.5</v>
      </c>
      <c r="M673" s="64">
        <f t="shared" ref="M673:O673" si="1126">M674+M682+M676+M678+M680+M684</f>
        <v>0</v>
      </c>
      <c r="N673" s="64">
        <f t="shared" ref="N673:P673" si="1127">N674+N682+N676+N678+N680+N684</f>
        <v>964570.5</v>
      </c>
      <c r="O673" s="64">
        <f t="shared" si="1126"/>
        <v>0</v>
      </c>
      <c r="P673" s="64">
        <f t="shared" si="1127"/>
        <v>964570.5</v>
      </c>
      <c r="Q673" s="64">
        <f t="shared" si="1125"/>
        <v>954104.09999999986</v>
      </c>
      <c r="R673" s="64">
        <f t="shared" ref="R673:T673" si="1128">R674+R682+R676+R678+R680+R684</f>
        <v>0</v>
      </c>
      <c r="S673" s="64">
        <f t="shared" ref="S673:U673" si="1129">S674+S682+S676+S678+S680+S684</f>
        <v>954104.09999999986</v>
      </c>
      <c r="T673" s="64">
        <f t="shared" si="1128"/>
        <v>0</v>
      </c>
      <c r="U673" s="64">
        <f t="shared" si="1129"/>
        <v>954104.09999999986</v>
      </c>
    </row>
    <row r="674" spans="1:21" ht="31.5" hidden="1" outlineLevel="5" x14ac:dyDescent="0.2">
      <c r="A674" s="210" t="s">
        <v>418</v>
      </c>
      <c r="B674" s="210" t="s">
        <v>393</v>
      </c>
      <c r="C674" s="210" t="s">
        <v>217</v>
      </c>
      <c r="D674" s="210"/>
      <c r="E674" s="61" t="s">
        <v>218</v>
      </c>
      <c r="F674" s="64">
        <f>F675</f>
        <v>14809.7</v>
      </c>
      <c r="G674" s="64">
        <f t="shared" ref="G674:K674" si="1130">G675</f>
        <v>0</v>
      </c>
      <c r="H674" s="64">
        <f t="shared" si="1130"/>
        <v>14809.7</v>
      </c>
      <c r="I674" s="64">
        <f t="shared" si="1130"/>
        <v>0</v>
      </c>
      <c r="J674" s="64">
        <f t="shared" si="1130"/>
        <v>0</v>
      </c>
      <c r="K674" s="64">
        <f t="shared" si="1130"/>
        <v>14809.7</v>
      </c>
      <c r="L674" s="64">
        <f>L675</f>
        <v>14809.7</v>
      </c>
      <c r="M674" s="64">
        <f t="shared" ref="M674:O674" si="1131">M675</f>
        <v>0</v>
      </c>
      <c r="N674" s="64">
        <f t="shared" ref="N674:P674" si="1132">N675</f>
        <v>14809.7</v>
      </c>
      <c r="O674" s="64">
        <f t="shared" si="1131"/>
        <v>0</v>
      </c>
      <c r="P674" s="64">
        <f t="shared" si="1132"/>
        <v>14809.7</v>
      </c>
      <c r="Q674" s="64">
        <f>Q675</f>
        <v>14809.7</v>
      </c>
      <c r="R674" s="64">
        <f t="shared" ref="R674:T674" si="1133">R675</f>
        <v>0</v>
      </c>
      <c r="S674" s="64">
        <f t="shared" ref="S674:U674" si="1134">S675</f>
        <v>14809.7</v>
      </c>
      <c r="T674" s="64">
        <f t="shared" si="1133"/>
        <v>0</v>
      </c>
      <c r="U674" s="64">
        <f t="shared" si="1134"/>
        <v>14809.7</v>
      </c>
    </row>
    <row r="675" spans="1:21" ht="15.75" hidden="1" outlineLevel="7" x14ac:dyDescent="0.2">
      <c r="A675" s="59" t="s">
        <v>418</v>
      </c>
      <c r="B675" s="59" t="s">
        <v>393</v>
      </c>
      <c r="C675" s="59" t="s">
        <v>217</v>
      </c>
      <c r="D675" s="59" t="s">
        <v>41</v>
      </c>
      <c r="E675" s="82" t="s">
        <v>42</v>
      </c>
      <c r="F675" s="3">
        <v>14809.7</v>
      </c>
      <c r="G675" s="3"/>
      <c r="H675" s="3">
        <f>SUM(F675:G675)</f>
        <v>14809.7</v>
      </c>
      <c r="I675" s="3"/>
      <c r="J675" s="3"/>
      <c r="K675" s="3">
        <f>SUM(H675:J675)</f>
        <v>14809.7</v>
      </c>
      <c r="L675" s="69">
        <v>14809.7</v>
      </c>
      <c r="M675" s="3"/>
      <c r="N675" s="3">
        <f>SUM(L675:M675)</f>
        <v>14809.7</v>
      </c>
      <c r="O675" s="3"/>
      <c r="P675" s="3">
        <f>SUM(N675:O675)</f>
        <v>14809.7</v>
      </c>
      <c r="Q675" s="69">
        <v>14809.7</v>
      </c>
      <c r="R675" s="3"/>
      <c r="S675" s="3">
        <f>SUM(Q675:R675)</f>
        <v>14809.7</v>
      </c>
      <c r="T675" s="3"/>
      <c r="U675" s="3">
        <f>SUM(S675:T675)</f>
        <v>14809.7</v>
      </c>
    </row>
    <row r="676" spans="1:21" ht="15.75" hidden="1" outlineLevel="7" x14ac:dyDescent="0.2">
      <c r="A676" s="210" t="s">
        <v>418</v>
      </c>
      <c r="B676" s="210" t="s">
        <v>393</v>
      </c>
      <c r="C676" s="210" t="s">
        <v>530</v>
      </c>
      <c r="D676" s="210"/>
      <c r="E676" s="61" t="s">
        <v>531</v>
      </c>
      <c r="F676" s="64">
        <f t="shared" ref="F676:U676" si="1135">F677</f>
        <v>784700.5</v>
      </c>
      <c r="G676" s="64">
        <f t="shared" si="1135"/>
        <v>0</v>
      </c>
      <c r="H676" s="64">
        <f t="shared" si="1135"/>
        <v>784700.5</v>
      </c>
      <c r="I676" s="64">
        <f t="shared" si="1135"/>
        <v>0</v>
      </c>
      <c r="J676" s="64">
        <f t="shared" si="1135"/>
        <v>0</v>
      </c>
      <c r="K676" s="64">
        <f t="shared" si="1135"/>
        <v>784700.5</v>
      </c>
      <c r="L676" s="64">
        <f t="shared" si="1135"/>
        <v>793128.5</v>
      </c>
      <c r="M676" s="64">
        <f t="shared" si="1135"/>
        <v>0</v>
      </c>
      <c r="N676" s="64">
        <f t="shared" si="1135"/>
        <v>793128.5</v>
      </c>
      <c r="O676" s="64">
        <f t="shared" si="1135"/>
        <v>0</v>
      </c>
      <c r="P676" s="64">
        <f t="shared" si="1135"/>
        <v>793128.5</v>
      </c>
      <c r="Q676" s="64">
        <f t="shared" si="1135"/>
        <v>785069.1</v>
      </c>
      <c r="R676" s="64">
        <f t="shared" si="1135"/>
        <v>0</v>
      </c>
      <c r="S676" s="64">
        <f t="shared" si="1135"/>
        <v>785069.1</v>
      </c>
      <c r="T676" s="64">
        <f t="shared" si="1135"/>
        <v>0</v>
      </c>
      <c r="U676" s="64">
        <f t="shared" si="1135"/>
        <v>785069.1</v>
      </c>
    </row>
    <row r="677" spans="1:21" ht="15.75" hidden="1" outlineLevel="7" x14ac:dyDescent="0.2">
      <c r="A677" s="59" t="s">
        <v>418</v>
      </c>
      <c r="B677" s="59" t="s">
        <v>393</v>
      </c>
      <c r="C677" s="59" t="s">
        <v>530</v>
      </c>
      <c r="D677" s="59" t="s">
        <v>41</v>
      </c>
      <c r="E677" s="82" t="s">
        <v>42</v>
      </c>
      <c r="F677" s="3">
        <v>784700.5</v>
      </c>
      <c r="G677" s="3"/>
      <c r="H677" s="3">
        <f>SUM(F677:G677)</f>
        <v>784700.5</v>
      </c>
      <c r="I677" s="3"/>
      <c r="J677" s="3"/>
      <c r="K677" s="3">
        <f>SUM(H677:J677)</f>
        <v>784700.5</v>
      </c>
      <c r="L677" s="3">
        <v>793128.5</v>
      </c>
      <c r="M677" s="3"/>
      <c r="N677" s="3">
        <f>SUM(L677:M677)</f>
        <v>793128.5</v>
      </c>
      <c r="O677" s="3"/>
      <c r="P677" s="3">
        <f>SUM(N677:O677)</f>
        <v>793128.5</v>
      </c>
      <c r="Q677" s="3">
        <v>785069.1</v>
      </c>
      <c r="R677" s="3"/>
      <c r="S677" s="3">
        <f>SUM(Q677:R677)</f>
        <v>785069.1</v>
      </c>
      <c r="T677" s="3"/>
      <c r="U677" s="3">
        <f>SUM(S677:T677)</f>
        <v>785069.1</v>
      </c>
    </row>
    <row r="678" spans="1:21" ht="31.5" hidden="1" outlineLevel="7" x14ac:dyDescent="0.2">
      <c r="A678" s="210" t="s">
        <v>418</v>
      </c>
      <c r="B678" s="210" t="s">
        <v>393</v>
      </c>
      <c r="C678" s="210" t="s">
        <v>532</v>
      </c>
      <c r="D678" s="210"/>
      <c r="E678" s="61" t="s">
        <v>533</v>
      </c>
      <c r="F678" s="64">
        <f t="shared" ref="F678:U678" si="1136">F679</f>
        <v>51746.7</v>
      </c>
      <c r="G678" s="64">
        <f t="shared" si="1136"/>
        <v>0</v>
      </c>
      <c r="H678" s="64">
        <f t="shared" si="1136"/>
        <v>51746.7</v>
      </c>
      <c r="I678" s="64">
        <f t="shared" si="1136"/>
        <v>0</v>
      </c>
      <c r="J678" s="64">
        <f t="shared" si="1136"/>
        <v>0</v>
      </c>
      <c r="K678" s="64">
        <f t="shared" si="1136"/>
        <v>51746.7</v>
      </c>
      <c r="L678" s="64">
        <f t="shared" si="1136"/>
        <v>51746.7</v>
      </c>
      <c r="M678" s="64">
        <f t="shared" si="1136"/>
        <v>0</v>
      </c>
      <c r="N678" s="64">
        <f t="shared" si="1136"/>
        <v>51746.7</v>
      </c>
      <c r="O678" s="64">
        <f t="shared" si="1136"/>
        <v>0</v>
      </c>
      <c r="P678" s="64">
        <f t="shared" si="1136"/>
        <v>51746.7</v>
      </c>
      <c r="Q678" s="64">
        <f t="shared" si="1136"/>
        <v>51746.7</v>
      </c>
      <c r="R678" s="64">
        <f t="shared" si="1136"/>
        <v>0</v>
      </c>
      <c r="S678" s="64">
        <f t="shared" si="1136"/>
        <v>51746.7</v>
      </c>
      <c r="T678" s="64">
        <f t="shared" si="1136"/>
        <v>0</v>
      </c>
      <c r="U678" s="64">
        <f t="shared" si="1136"/>
        <v>51746.7</v>
      </c>
    </row>
    <row r="679" spans="1:21" ht="15.75" hidden="1" outlineLevel="7" x14ac:dyDescent="0.2">
      <c r="A679" s="59" t="s">
        <v>418</v>
      </c>
      <c r="B679" s="59" t="s">
        <v>393</v>
      </c>
      <c r="C679" s="59" t="s">
        <v>532</v>
      </c>
      <c r="D679" s="59" t="s">
        <v>41</v>
      </c>
      <c r="E679" s="82" t="s">
        <v>42</v>
      </c>
      <c r="F679" s="3">
        <v>51746.7</v>
      </c>
      <c r="G679" s="3"/>
      <c r="H679" s="3">
        <f>SUM(F679:G679)</f>
        <v>51746.7</v>
      </c>
      <c r="I679" s="3"/>
      <c r="J679" s="3"/>
      <c r="K679" s="3">
        <f>SUM(H679:J679)</f>
        <v>51746.7</v>
      </c>
      <c r="L679" s="3">
        <v>51746.7</v>
      </c>
      <c r="M679" s="3"/>
      <c r="N679" s="3">
        <f>SUM(L679:M679)</f>
        <v>51746.7</v>
      </c>
      <c r="O679" s="3"/>
      <c r="P679" s="3">
        <f>SUM(N679:O679)</f>
        <v>51746.7</v>
      </c>
      <c r="Q679" s="3">
        <v>51746.7</v>
      </c>
      <c r="R679" s="3"/>
      <c r="S679" s="3">
        <f>SUM(Q679:R679)</f>
        <v>51746.7</v>
      </c>
      <c r="T679" s="3"/>
      <c r="U679" s="3">
        <f>SUM(S679:T679)</f>
        <v>51746.7</v>
      </c>
    </row>
    <row r="680" spans="1:21" ht="31.5" hidden="1" outlineLevel="7" x14ac:dyDescent="0.2">
      <c r="A680" s="210" t="s">
        <v>418</v>
      </c>
      <c r="B680" s="210" t="s">
        <v>393</v>
      </c>
      <c r="C680" s="210" t="s">
        <v>534</v>
      </c>
      <c r="D680" s="210"/>
      <c r="E680" s="61" t="s">
        <v>535</v>
      </c>
      <c r="F680" s="64">
        <f t="shared" ref="F680:U680" si="1137">F681</f>
        <v>97015.8</v>
      </c>
      <c r="G680" s="64">
        <f t="shared" si="1137"/>
        <v>0</v>
      </c>
      <c r="H680" s="64">
        <f t="shared" si="1137"/>
        <v>97015.8</v>
      </c>
      <c r="I680" s="64">
        <f t="shared" si="1137"/>
        <v>0</v>
      </c>
      <c r="J680" s="64">
        <f t="shared" si="1137"/>
        <v>0</v>
      </c>
      <c r="K680" s="64">
        <f t="shared" si="1137"/>
        <v>97015.8</v>
      </c>
      <c r="L680" s="64">
        <f t="shared" si="1137"/>
        <v>97369.1</v>
      </c>
      <c r="M680" s="64">
        <f t="shared" si="1137"/>
        <v>0</v>
      </c>
      <c r="N680" s="64">
        <f t="shared" si="1137"/>
        <v>97369.1</v>
      </c>
      <c r="O680" s="64">
        <f t="shared" si="1137"/>
        <v>0</v>
      </c>
      <c r="P680" s="64">
        <f t="shared" si="1137"/>
        <v>97369.1</v>
      </c>
      <c r="Q680" s="64">
        <f t="shared" si="1137"/>
        <v>95100.5</v>
      </c>
      <c r="R680" s="64">
        <f t="shared" si="1137"/>
        <v>0</v>
      </c>
      <c r="S680" s="64">
        <f t="shared" si="1137"/>
        <v>95100.5</v>
      </c>
      <c r="T680" s="64">
        <f t="shared" si="1137"/>
        <v>0</v>
      </c>
      <c r="U680" s="64">
        <f t="shared" si="1137"/>
        <v>95100.5</v>
      </c>
    </row>
    <row r="681" spans="1:21" ht="15.75" hidden="1" outlineLevel="7" x14ac:dyDescent="0.2">
      <c r="A681" s="59" t="s">
        <v>418</v>
      </c>
      <c r="B681" s="59" t="s">
        <v>393</v>
      </c>
      <c r="C681" s="59" t="s">
        <v>534</v>
      </c>
      <c r="D681" s="59" t="s">
        <v>41</v>
      </c>
      <c r="E681" s="82" t="s">
        <v>42</v>
      </c>
      <c r="F681" s="3">
        <v>97015.8</v>
      </c>
      <c r="G681" s="3"/>
      <c r="H681" s="3">
        <f>SUM(F681:G681)</f>
        <v>97015.8</v>
      </c>
      <c r="I681" s="3"/>
      <c r="J681" s="3"/>
      <c r="K681" s="3">
        <f>SUM(H681:J681)</f>
        <v>97015.8</v>
      </c>
      <c r="L681" s="3">
        <v>97369.1</v>
      </c>
      <c r="M681" s="3"/>
      <c r="N681" s="3">
        <f>SUM(L681:M681)</f>
        <v>97369.1</v>
      </c>
      <c r="O681" s="3"/>
      <c r="P681" s="3">
        <f>SUM(N681:O681)</f>
        <v>97369.1</v>
      </c>
      <c r="Q681" s="3">
        <v>95100.5</v>
      </c>
      <c r="R681" s="3"/>
      <c r="S681" s="3">
        <f>SUM(Q681:R681)</f>
        <v>95100.5</v>
      </c>
      <c r="T681" s="3"/>
      <c r="U681" s="3">
        <f>SUM(S681:T681)</f>
        <v>95100.5</v>
      </c>
    </row>
    <row r="682" spans="1:21" ht="110.25" hidden="1" outlineLevel="5" x14ac:dyDescent="0.2">
      <c r="A682" s="210" t="s">
        <v>418</v>
      </c>
      <c r="B682" s="210" t="s">
        <v>393</v>
      </c>
      <c r="C682" s="210" t="s">
        <v>223</v>
      </c>
      <c r="D682" s="210"/>
      <c r="E682" s="86" t="s">
        <v>312</v>
      </c>
      <c r="F682" s="64">
        <f>F683</f>
        <v>584.5</v>
      </c>
      <c r="G682" s="64">
        <f t="shared" ref="G682:K682" si="1138">G683</f>
        <v>0</v>
      </c>
      <c r="H682" s="64">
        <f t="shared" si="1138"/>
        <v>584.5</v>
      </c>
      <c r="I682" s="64">
        <f t="shared" si="1138"/>
        <v>0</v>
      </c>
      <c r="J682" s="64">
        <f t="shared" si="1138"/>
        <v>0</v>
      </c>
      <c r="K682" s="64">
        <f t="shared" si="1138"/>
        <v>584.5</v>
      </c>
      <c r="L682" s="64">
        <f>L683</f>
        <v>563.70000000000005</v>
      </c>
      <c r="M682" s="64">
        <f t="shared" ref="M682:O682" si="1139">M683</f>
        <v>0</v>
      </c>
      <c r="N682" s="64">
        <f t="shared" ref="N682:P682" si="1140">N683</f>
        <v>563.70000000000005</v>
      </c>
      <c r="O682" s="64">
        <f t="shared" si="1139"/>
        <v>0</v>
      </c>
      <c r="P682" s="64">
        <f t="shared" si="1140"/>
        <v>563.70000000000005</v>
      </c>
      <c r="Q682" s="64">
        <f>Q683</f>
        <v>553.4</v>
      </c>
      <c r="R682" s="64">
        <f t="shared" ref="R682:T682" si="1141">R683</f>
        <v>0</v>
      </c>
      <c r="S682" s="64">
        <f t="shared" ref="S682:U682" si="1142">S683</f>
        <v>553.4</v>
      </c>
      <c r="T682" s="64">
        <f t="shared" si="1141"/>
        <v>0</v>
      </c>
      <c r="U682" s="64">
        <f t="shared" si="1142"/>
        <v>553.4</v>
      </c>
    </row>
    <row r="683" spans="1:21" ht="15.75" hidden="1" outlineLevel="7" x14ac:dyDescent="0.2">
      <c r="A683" s="59" t="s">
        <v>418</v>
      </c>
      <c r="B683" s="59" t="s">
        <v>393</v>
      </c>
      <c r="C683" s="59" t="s">
        <v>223</v>
      </c>
      <c r="D683" s="59" t="s">
        <v>41</v>
      </c>
      <c r="E683" s="82" t="s">
        <v>42</v>
      </c>
      <c r="F683" s="3">
        <v>584.5</v>
      </c>
      <c r="G683" s="3"/>
      <c r="H683" s="3">
        <f>SUM(F683:G683)</f>
        <v>584.5</v>
      </c>
      <c r="I683" s="3"/>
      <c r="J683" s="3"/>
      <c r="K683" s="3">
        <f>SUM(H683:J683)</f>
        <v>584.5</v>
      </c>
      <c r="L683" s="69">
        <v>563.70000000000005</v>
      </c>
      <c r="M683" s="3"/>
      <c r="N683" s="3">
        <f>SUM(L683:M683)</f>
        <v>563.70000000000005</v>
      </c>
      <c r="O683" s="3"/>
      <c r="P683" s="3">
        <f>SUM(N683:O683)</f>
        <v>563.70000000000005</v>
      </c>
      <c r="Q683" s="69">
        <v>553.4</v>
      </c>
      <c r="R683" s="3"/>
      <c r="S683" s="3">
        <f>SUM(Q683:R683)</f>
        <v>553.4</v>
      </c>
      <c r="T683" s="3"/>
      <c r="U683" s="3">
        <f>SUM(S683:T683)</f>
        <v>553.4</v>
      </c>
    </row>
    <row r="684" spans="1:21" ht="110.25" hidden="1" outlineLevel="5" x14ac:dyDescent="0.2">
      <c r="A684" s="210" t="s">
        <v>418</v>
      </c>
      <c r="B684" s="210" t="s">
        <v>393</v>
      </c>
      <c r="C684" s="210" t="s">
        <v>223</v>
      </c>
      <c r="D684" s="210"/>
      <c r="E684" s="86" t="s">
        <v>536</v>
      </c>
      <c r="F684" s="64">
        <f>F685</f>
        <v>7208.7</v>
      </c>
      <c r="G684" s="64">
        <f t="shared" ref="G684:K684" si="1143">G685</f>
        <v>0</v>
      </c>
      <c r="H684" s="64">
        <f t="shared" si="1143"/>
        <v>7208.7</v>
      </c>
      <c r="I684" s="64">
        <f t="shared" si="1143"/>
        <v>0</v>
      </c>
      <c r="J684" s="64">
        <f t="shared" si="1143"/>
        <v>0</v>
      </c>
      <c r="K684" s="64">
        <f t="shared" si="1143"/>
        <v>7208.7</v>
      </c>
      <c r="L684" s="64">
        <f>L685</f>
        <v>6952.8</v>
      </c>
      <c r="M684" s="64">
        <f t="shared" ref="M684:O684" si="1144">M685</f>
        <v>0</v>
      </c>
      <c r="N684" s="64">
        <f t="shared" ref="N684:P684" si="1145">N685</f>
        <v>6952.8</v>
      </c>
      <c r="O684" s="64">
        <f t="shared" si="1144"/>
        <v>0</v>
      </c>
      <c r="P684" s="64">
        <f t="shared" si="1145"/>
        <v>6952.8</v>
      </c>
      <c r="Q684" s="64">
        <f>Q685</f>
        <v>6824.7</v>
      </c>
      <c r="R684" s="64">
        <f t="shared" ref="R684:T684" si="1146">R685</f>
        <v>0</v>
      </c>
      <c r="S684" s="64">
        <f t="shared" ref="S684:U684" si="1147">S685</f>
        <v>6824.7</v>
      </c>
      <c r="T684" s="64">
        <f t="shared" si="1146"/>
        <v>0</v>
      </c>
      <c r="U684" s="64">
        <f t="shared" si="1147"/>
        <v>6824.7</v>
      </c>
    </row>
    <row r="685" spans="1:21" ht="15.75" hidden="1" outlineLevel="7" x14ac:dyDescent="0.2">
      <c r="A685" s="59" t="s">
        <v>418</v>
      </c>
      <c r="B685" s="59" t="s">
        <v>393</v>
      </c>
      <c r="C685" s="59" t="s">
        <v>223</v>
      </c>
      <c r="D685" s="59" t="s">
        <v>41</v>
      </c>
      <c r="E685" s="82" t="s">
        <v>42</v>
      </c>
      <c r="F685" s="3">
        <v>7208.7</v>
      </c>
      <c r="G685" s="3"/>
      <c r="H685" s="3">
        <f>SUM(F685:G685)</f>
        <v>7208.7</v>
      </c>
      <c r="I685" s="3"/>
      <c r="J685" s="3"/>
      <c r="K685" s="3">
        <f>SUM(H685:J685)</f>
        <v>7208.7</v>
      </c>
      <c r="L685" s="69">
        <v>6952.8</v>
      </c>
      <c r="M685" s="3"/>
      <c r="N685" s="3">
        <f>SUM(L685:M685)</f>
        <v>6952.8</v>
      </c>
      <c r="O685" s="3"/>
      <c r="P685" s="3">
        <f>SUM(N685:O685)</f>
        <v>6952.8</v>
      </c>
      <c r="Q685" s="69">
        <v>6824.7</v>
      </c>
      <c r="R685" s="3"/>
      <c r="S685" s="3">
        <f>SUM(Q685:R685)</f>
        <v>6824.7</v>
      </c>
      <c r="T685" s="3"/>
      <c r="U685" s="3">
        <f>SUM(S685:T685)</f>
        <v>6824.7</v>
      </c>
    </row>
    <row r="686" spans="1:21" ht="20.25" hidden="1" customHeight="1" outlineLevel="7" x14ac:dyDescent="0.2">
      <c r="A686" s="210" t="s">
        <v>418</v>
      </c>
      <c r="B686" s="210" t="s">
        <v>393</v>
      </c>
      <c r="C686" s="210" t="s">
        <v>537</v>
      </c>
      <c r="D686" s="210"/>
      <c r="E686" s="61" t="s">
        <v>538</v>
      </c>
      <c r="F686" s="64">
        <f>F687</f>
        <v>1618.3</v>
      </c>
      <c r="G686" s="64">
        <f t="shared" ref="G686:K687" si="1148">G687</f>
        <v>0</v>
      </c>
      <c r="H686" s="64">
        <f t="shared" si="1148"/>
        <v>1618.3</v>
      </c>
      <c r="I686" s="64">
        <f t="shared" si="1148"/>
        <v>0</v>
      </c>
      <c r="J686" s="64">
        <f t="shared" si="1148"/>
        <v>0</v>
      </c>
      <c r="K686" s="64">
        <f t="shared" si="1148"/>
        <v>1618.3</v>
      </c>
      <c r="L686" s="64">
        <f t="shared" ref="L686:Q687" si="1149">L687</f>
        <v>1956.6</v>
      </c>
      <c r="M686" s="64">
        <f t="shared" ref="M686:O687" si="1150">M687</f>
        <v>0</v>
      </c>
      <c r="N686" s="64">
        <f t="shared" ref="N686:P687" si="1151">N687</f>
        <v>1956.6</v>
      </c>
      <c r="O686" s="64">
        <f t="shared" si="1150"/>
        <v>0</v>
      </c>
      <c r="P686" s="64">
        <f t="shared" si="1151"/>
        <v>1956.6</v>
      </c>
      <c r="Q686" s="64">
        <f t="shared" si="1149"/>
        <v>1956.6</v>
      </c>
      <c r="R686" s="64">
        <f t="shared" ref="R686:T687" si="1152">R687</f>
        <v>0</v>
      </c>
      <c r="S686" s="64">
        <f t="shared" ref="S686:U687" si="1153">S687</f>
        <v>1956.6</v>
      </c>
      <c r="T686" s="64">
        <f t="shared" si="1152"/>
        <v>0</v>
      </c>
      <c r="U686" s="64">
        <f t="shared" si="1153"/>
        <v>1956.6</v>
      </c>
    </row>
    <row r="687" spans="1:21" ht="47.25" hidden="1" outlineLevel="7" x14ac:dyDescent="0.2">
      <c r="A687" s="210" t="s">
        <v>418</v>
      </c>
      <c r="B687" s="210" t="s">
        <v>393</v>
      </c>
      <c r="C687" s="210" t="s">
        <v>539</v>
      </c>
      <c r="D687" s="210"/>
      <c r="E687" s="61" t="s">
        <v>540</v>
      </c>
      <c r="F687" s="64">
        <f>F688</f>
        <v>1618.3</v>
      </c>
      <c r="G687" s="64">
        <f t="shared" si="1148"/>
        <v>0</v>
      </c>
      <c r="H687" s="64">
        <f t="shared" si="1148"/>
        <v>1618.3</v>
      </c>
      <c r="I687" s="64">
        <f t="shared" si="1148"/>
        <v>0</v>
      </c>
      <c r="J687" s="64">
        <f t="shared" si="1148"/>
        <v>0</v>
      </c>
      <c r="K687" s="64">
        <f t="shared" si="1148"/>
        <v>1618.3</v>
      </c>
      <c r="L687" s="64">
        <f t="shared" si="1149"/>
        <v>1956.6</v>
      </c>
      <c r="M687" s="64">
        <f t="shared" si="1150"/>
        <v>0</v>
      </c>
      <c r="N687" s="64">
        <f t="shared" si="1151"/>
        <v>1956.6</v>
      </c>
      <c r="O687" s="64">
        <f t="shared" si="1150"/>
        <v>0</v>
      </c>
      <c r="P687" s="64">
        <f t="shared" si="1151"/>
        <v>1956.6</v>
      </c>
      <c r="Q687" s="64">
        <f t="shared" si="1149"/>
        <v>1956.6</v>
      </c>
      <c r="R687" s="64">
        <f t="shared" si="1152"/>
        <v>0</v>
      </c>
      <c r="S687" s="64">
        <f t="shared" si="1153"/>
        <v>1956.6</v>
      </c>
      <c r="T687" s="64">
        <f t="shared" si="1152"/>
        <v>0</v>
      </c>
      <c r="U687" s="64">
        <f t="shared" si="1153"/>
        <v>1956.6</v>
      </c>
    </row>
    <row r="688" spans="1:21" ht="15.75" hidden="1" outlineLevel="7" x14ac:dyDescent="0.2">
      <c r="A688" s="59" t="s">
        <v>418</v>
      </c>
      <c r="B688" s="59" t="s">
        <v>393</v>
      </c>
      <c r="C688" s="59" t="s">
        <v>539</v>
      </c>
      <c r="D688" s="59" t="s">
        <v>41</v>
      </c>
      <c r="E688" s="82" t="s">
        <v>42</v>
      </c>
      <c r="F688" s="3">
        <v>1618.3</v>
      </c>
      <c r="G688" s="3"/>
      <c r="H688" s="3">
        <f>SUM(F688:G688)</f>
        <v>1618.3</v>
      </c>
      <c r="I688" s="3"/>
      <c r="J688" s="3"/>
      <c r="K688" s="3">
        <f>SUM(H688:J688)</f>
        <v>1618.3</v>
      </c>
      <c r="L688" s="3">
        <v>1956.6</v>
      </c>
      <c r="M688" s="3"/>
      <c r="N688" s="3">
        <f>SUM(L688:M688)</f>
        <v>1956.6</v>
      </c>
      <c r="O688" s="3"/>
      <c r="P688" s="3">
        <f>SUM(N688:O688)</f>
        <v>1956.6</v>
      </c>
      <c r="Q688" s="3">
        <v>1956.6</v>
      </c>
      <c r="R688" s="3"/>
      <c r="S688" s="3">
        <f>SUM(Q688:R688)</f>
        <v>1956.6</v>
      </c>
      <c r="T688" s="3"/>
      <c r="U688" s="3">
        <f>SUM(S688:T688)</f>
        <v>1956.6</v>
      </c>
    </row>
    <row r="689" spans="1:21" ht="31.5" hidden="1" outlineLevel="7" x14ac:dyDescent="0.2">
      <c r="A689" s="210" t="s">
        <v>418</v>
      </c>
      <c r="B689" s="210" t="s">
        <v>393</v>
      </c>
      <c r="C689" s="62" t="s">
        <v>31</v>
      </c>
      <c r="D689" s="62" t="s">
        <v>329</v>
      </c>
      <c r="E689" s="2" t="s">
        <v>707</v>
      </c>
      <c r="F689" s="64">
        <f>F690</f>
        <v>1370</v>
      </c>
      <c r="G689" s="64">
        <f t="shared" ref="G689:K689" si="1154">G690</f>
        <v>0</v>
      </c>
      <c r="H689" s="64">
        <f t="shared" si="1154"/>
        <v>1370</v>
      </c>
      <c r="I689" s="64">
        <f t="shared" si="1154"/>
        <v>0</v>
      </c>
      <c r="J689" s="64">
        <f t="shared" si="1154"/>
        <v>0</v>
      </c>
      <c r="K689" s="64">
        <f t="shared" si="1154"/>
        <v>1370</v>
      </c>
      <c r="L689" s="64">
        <f t="shared" ref="L689:Q689" si="1155">L690</f>
        <v>1370</v>
      </c>
      <c r="M689" s="64">
        <f t="shared" ref="M689:O689" si="1156">M690</f>
        <v>0</v>
      </c>
      <c r="N689" s="64">
        <f t="shared" ref="N689:P689" si="1157">N690</f>
        <v>1370</v>
      </c>
      <c r="O689" s="64">
        <f t="shared" si="1156"/>
        <v>0</v>
      </c>
      <c r="P689" s="64">
        <f t="shared" si="1157"/>
        <v>1370</v>
      </c>
      <c r="Q689" s="64">
        <f t="shared" si="1155"/>
        <v>1370</v>
      </c>
      <c r="R689" s="64">
        <f t="shared" ref="R689:T689" si="1158">R690</f>
        <v>0</v>
      </c>
      <c r="S689" s="64">
        <f t="shared" ref="S689:U689" si="1159">S690</f>
        <v>1370</v>
      </c>
      <c r="T689" s="64">
        <f t="shared" si="1158"/>
        <v>0</v>
      </c>
      <c r="U689" s="64">
        <f t="shared" si="1159"/>
        <v>1370</v>
      </c>
    </row>
    <row r="690" spans="1:21" ht="15.75" hidden="1" outlineLevel="7" x14ac:dyDescent="0.2">
      <c r="A690" s="210" t="s">
        <v>418</v>
      </c>
      <c r="B690" s="210" t="s">
        <v>393</v>
      </c>
      <c r="C690" s="62" t="s">
        <v>61</v>
      </c>
      <c r="D690" s="62" t="s">
        <v>329</v>
      </c>
      <c r="E690" s="2" t="s">
        <v>650</v>
      </c>
      <c r="F690" s="64">
        <f t="shared" ref="F690:U692" si="1160">F691</f>
        <v>1370</v>
      </c>
      <c r="G690" s="64">
        <f t="shared" si="1160"/>
        <v>0</v>
      </c>
      <c r="H690" s="64">
        <f t="shared" si="1160"/>
        <v>1370</v>
      </c>
      <c r="I690" s="64">
        <f t="shared" si="1160"/>
        <v>0</v>
      </c>
      <c r="J690" s="64">
        <f t="shared" si="1160"/>
        <v>0</v>
      </c>
      <c r="K690" s="64">
        <f t="shared" si="1160"/>
        <v>1370</v>
      </c>
      <c r="L690" s="64">
        <f t="shared" ref="L690:Q692" si="1161">L691</f>
        <v>1370</v>
      </c>
      <c r="M690" s="64">
        <f t="shared" si="1160"/>
        <v>0</v>
      </c>
      <c r="N690" s="64">
        <f t="shared" si="1160"/>
        <v>1370</v>
      </c>
      <c r="O690" s="64">
        <f t="shared" si="1160"/>
        <v>0</v>
      </c>
      <c r="P690" s="64">
        <f t="shared" si="1160"/>
        <v>1370</v>
      </c>
      <c r="Q690" s="64">
        <f t="shared" si="1161"/>
        <v>1370</v>
      </c>
      <c r="R690" s="64">
        <f t="shared" si="1160"/>
        <v>0</v>
      </c>
      <c r="S690" s="64">
        <f t="shared" si="1160"/>
        <v>1370</v>
      </c>
      <c r="T690" s="64">
        <f t="shared" si="1160"/>
        <v>0</v>
      </c>
      <c r="U690" s="64">
        <f t="shared" si="1160"/>
        <v>1370</v>
      </c>
    </row>
    <row r="691" spans="1:21" ht="15.75" hidden="1" outlineLevel="7" x14ac:dyDescent="0.2">
      <c r="A691" s="210" t="s">
        <v>418</v>
      </c>
      <c r="B691" s="210" t="s">
        <v>393</v>
      </c>
      <c r="C691" s="62" t="s">
        <v>70</v>
      </c>
      <c r="D691" s="62"/>
      <c r="E691" s="2" t="s">
        <v>71</v>
      </c>
      <c r="F691" s="64">
        <f t="shared" si="1160"/>
        <v>1370</v>
      </c>
      <c r="G691" s="64">
        <f t="shared" si="1160"/>
        <v>0</v>
      </c>
      <c r="H691" s="64">
        <f t="shared" si="1160"/>
        <v>1370</v>
      </c>
      <c r="I691" s="64">
        <f t="shared" si="1160"/>
        <v>0</v>
      </c>
      <c r="J691" s="64">
        <f t="shared" si="1160"/>
        <v>0</v>
      </c>
      <c r="K691" s="64">
        <f t="shared" si="1160"/>
        <v>1370</v>
      </c>
      <c r="L691" s="64">
        <f t="shared" si="1161"/>
        <v>1370</v>
      </c>
      <c r="M691" s="64">
        <f t="shared" si="1160"/>
        <v>0</v>
      </c>
      <c r="N691" s="64">
        <f t="shared" si="1160"/>
        <v>1370</v>
      </c>
      <c r="O691" s="64">
        <f t="shared" si="1160"/>
        <v>0</v>
      </c>
      <c r="P691" s="64">
        <f t="shared" si="1160"/>
        <v>1370</v>
      </c>
      <c r="Q691" s="64">
        <f t="shared" si="1161"/>
        <v>1370</v>
      </c>
      <c r="R691" s="64">
        <f t="shared" si="1160"/>
        <v>0</v>
      </c>
      <c r="S691" s="64">
        <f t="shared" si="1160"/>
        <v>1370</v>
      </c>
      <c r="T691" s="64">
        <f t="shared" si="1160"/>
        <v>0</v>
      </c>
      <c r="U691" s="64">
        <f t="shared" si="1160"/>
        <v>1370</v>
      </c>
    </row>
    <row r="692" spans="1:21" ht="15.75" hidden="1" outlineLevel="7" x14ac:dyDescent="0.2">
      <c r="A692" s="210" t="s">
        <v>418</v>
      </c>
      <c r="B692" s="210" t="s">
        <v>393</v>
      </c>
      <c r="C692" s="92" t="s">
        <v>446</v>
      </c>
      <c r="D692" s="62"/>
      <c r="E692" s="99" t="s">
        <v>445</v>
      </c>
      <c r="F692" s="64">
        <f t="shared" si="1160"/>
        <v>1370</v>
      </c>
      <c r="G692" s="64">
        <f t="shared" si="1160"/>
        <v>0</v>
      </c>
      <c r="H692" s="64">
        <f t="shared" si="1160"/>
        <v>1370</v>
      </c>
      <c r="I692" s="64">
        <f t="shared" si="1160"/>
        <v>0</v>
      </c>
      <c r="J692" s="64">
        <f t="shared" si="1160"/>
        <v>0</v>
      </c>
      <c r="K692" s="64">
        <f t="shared" si="1160"/>
        <v>1370</v>
      </c>
      <c r="L692" s="64">
        <f t="shared" si="1161"/>
        <v>1370</v>
      </c>
      <c r="M692" s="64">
        <f t="shared" si="1160"/>
        <v>0</v>
      </c>
      <c r="N692" s="64">
        <f t="shared" si="1160"/>
        <v>1370</v>
      </c>
      <c r="O692" s="64">
        <f t="shared" si="1160"/>
        <v>0</v>
      </c>
      <c r="P692" s="64">
        <f t="shared" si="1160"/>
        <v>1370</v>
      </c>
      <c r="Q692" s="64">
        <f t="shared" si="1161"/>
        <v>1370</v>
      </c>
      <c r="R692" s="64">
        <f t="shared" si="1160"/>
        <v>0</v>
      </c>
      <c r="S692" s="64">
        <f t="shared" si="1160"/>
        <v>1370</v>
      </c>
      <c r="T692" s="64">
        <f t="shared" si="1160"/>
        <v>0</v>
      </c>
      <c r="U692" s="64">
        <f t="shared" si="1160"/>
        <v>1370</v>
      </c>
    </row>
    <row r="693" spans="1:21" ht="15.75" hidden="1" outlineLevel="7" x14ac:dyDescent="0.2">
      <c r="A693" s="59" t="s">
        <v>418</v>
      </c>
      <c r="B693" s="59" t="s">
        <v>393</v>
      </c>
      <c r="C693" s="93" t="s">
        <v>446</v>
      </c>
      <c r="D693" s="59" t="s">
        <v>41</v>
      </c>
      <c r="E693" s="82" t="s">
        <v>42</v>
      </c>
      <c r="F693" s="3">
        <v>1370</v>
      </c>
      <c r="G693" s="3"/>
      <c r="H693" s="3">
        <f>SUM(F693:G693)</f>
        <v>1370</v>
      </c>
      <c r="I693" s="3"/>
      <c r="J693" s="3"/>
      <c r="K693" s="3">
        <f>SUM(H693:J693)</f>
        <v>1370</v>
      </c>
      <c r="L693" s="3">
        <v>1370</v>
      </c>
      <c r="M693" s="3"/>
      <c r="N693" s="3">
        <f>SUM(L693:M693)</f>
        <v>1370</v>
      </c>
      <c r="O693" s="3"/>
      <c r="P693" s="3">
        <f>SUM(N693:O693)</f>
        <v>1370</v>
      </c>
      <c r="Q693" s="3">
        <v>1370</v>
      </c>
      <c r="R693" s="3"/>
      <c r="S693" s="3">
        <f>SUM(Q693:R693)</f>
        <v>1370</v>
      </c>
      <c r="T693" s="3"/>
      <c r="U693" s="3">
        <f>SUM(S693:T693)</f>
        <v>1370</v>
      </c>
    </row>
    <row r="694" spans="1:21" ht="15.75" hidden="1" outlineLevel="1" x14ac:dyDescent="0.2">
      <c r="A694" s="210" t="s">
        <v>418</v>
      </c>
      <c r="B694" s="210" t="s">
        <v>422</v>
      </c>
      <c r="C694" s="210"/>
      <c r="D694" s="210"/>
      <c r="E694" s="61" t="s">
        <v>423</v>
      </c>
      <c r="F694" s="64">
        <f>F695+F700</f>
        <v>114549.5</v>
      </c>
      <c r="G694" s="64">
        <f t="shared" ref="G694:I694" si="1162">G695+G700</f>
        <v>0</v>
      </c>
      <c r="H694" s="64">
        <f t="shared" si="1162"/>
        <v>114549.5</v>
      </c>
      <c r="I694" s="64">
        <f t="shared" si="1162"/>
        <v>0</v>
      </c>
      <c r="J694" s="64">
        <f t="shared" ref="J694:K694" si="1163">J695+J700</f>
        <v>0</v>
      </c>
      <c r="K694" s="64">
        <f t="shared" si="1163"/>
        <v>114549.5</v>
      </c>
      <c r="L694" s="64">
        <f>L695+L700</f>
        <v>114549.5</v>
      </c>
      <c r="M694" s="64">
        <f t="shared" ref="M694:O694" si="1164">M695+M700</f>
        <v>0</v>
      </c>
      <c r="N694" s="64">
        <f t="shared" ref="N694:P694" si="1165">N695+N700</f>
        <v>114549.5</v>
      </c>
      <c r="O694" s="64">
        <f t="shared" si="1164"/>
        <v>0</v>
      </c>
      <c r="P694" s="64">
        <f t="shared" si="1165"/>
        <v>114549.5</v>
      </c>
      <c r="Q694" s="64">
        <f>Q695+Q700</f>
        <v>114549.5</v>
      </c>
      <c r="R694" s="64">
        <f t="shared" ref="R694:T694" si="1166">R695+R700</f>
        <v>0</v>
      </c>
      <c r="S694" s="64">
        <f t="shared" ref="S694:U694" si="1167">S695+S700</f>
        <v>114549.5</v>
      </c>
      <c r="T694" s="64">
        <f t="shared" si="1166"/>
        <v>0</v>
      </c>
      <c r="U694" s="64">
        <f t="shared" si="1167"/>
        <v>114549.5</v>
      </c>
    </row>
    <row r="695" spans="1:21" ht="15.75" hidden="1" outlineLevel="2" x14ac:dyDescent="0.2">
      <c r="A695" s="210" t="s">
        <v>418</v>
      </c>
      <c r="B695" s="210" t="s">
        <v>422</v>
      </c>
      <c r="C695" s="210" t="s">
        <v>158</v>
      </c>
      <c r="D695" s="210"/>
      <c r="E695" s="61" t="s">
        <v>636</v>
      </c>
      <c r="F695" s="64">
        <f>F696</f>
        <v>113049.5</v>
      </c>
      <c r="G695" s="64">
        <f t="shared" ref="G695:K696" si="1168">G696</f>
        <v>0</v>
      </c>
      <c r="H695" s="64">
        <f t="shared" si="1168"/>
        <v>113049.5</v>
      </c>
      <c r="I695" s="64">
        <f t="shared" si="1168"/>
        <v>0</v>
      </c>
      <c r="J695" s="64">
        <f t="shared" si="1168"/>
        <v>0</v>
      </c>
      <c r="K695" s="64">
        <f t="shared" si="1168"/>
        <v>113049.5</v>
      </c>
      <c r="L695" s="64">
        <f t="shared" ref="L695:Q695" si="1169">L696</f>
        <v>113049.5</v>
      </c>
      <c r="M695" s="64">
        <f t="shared" ref="M695:O696" si="1170">M696</f>
        <v>0</v>
      </c>
      <c r="N695" s="64">
        <f t="shared" ref="N695:P696" si="1171">N696</f>
        <v>113049.5</v>
      </c>
      <c r="O695" s="64">
        <f t="shared" si="1170"/>
        <v>0</v>
      </c>
      <c r="P695" s="64">
        <f t="shared" si="1171"/>
        <v>113049.5</v>
      </c>
      <c r="Q695" s="64">
        <f t="shared" si="1169"/>
        <v>113049.5</v>
      </c>
      <c r="R695" s="64">
        <f t="shared" ref="R695:T696" si="1172">R696</f>
        <v>0</v>
      </c>
      <c r="S695" s="64">
        <f t="shared" ref="S695:U696" si="1173">S696</f>
        <v>113049.5</v>
      </c>
      <c r="T695" s="64">
        <f t="shared" si="1172"/>
        <v>0</v>
      </c>
      <c r="U695" s="64">
        <f t="shared" si="1173"/>
        <v>113049.5</v>
      </c>
    </row>
    <row r="696" spans="1:21" ht="31.5" hidden="1" outlineLevel="3" x14ac:dyDescent="0.2">
      <c r="A696" s="210" t="s">
        <v>418</v>
      </c>
      <c r="B696" s="210" t="s">
        <v>422</v>
      </c>
      <c r="C696" s="210" t="s">
        <v>211</v>
      </c>
      <c r="D696" s="210"/>
      <c r="E696" s="61" t="s">
        <v>639</v>
      </c>
      <c r="F696" s="64">
        <f>F697</f>
        <v>113049.5</v>
      </c>
      <c r="G696" s="64">
        <f t="shared" si="1168"/>
        <v>0</v>
      </c>
      <c r="H696" s="64">
        <f t="shared" si="1168"/>
        <v>113049.5</v>
      </c>
      <c r="I696" s="64">
        <f t="shared" si="1168"/>
        <v>0</v>
      </c>
      <c r="J696" s="64">
        <f t="shared" si="1168"/>
        <v>0</v>
      </c>
      <c r="K696" s="64">
        <f t="shared" si="1168"/>
        <v>113049.5</v>
      </c>
      <c r="L696" s="64">
        <f>L697</f>
        <v>113049.5</v>
      </c>
      <c r="M696" s="64">
        <f t="shared" si="1170"/>
        <v>0</v>
      </c>
      <c r="N696" s="64">
        <f t="shared" si="1171"/>
        <v>113049.5</v>
      </c>
      <c r="O696" s="64">
        <f t="shared" si="1170"/>
        <v>0</v>
      </c>
      <c r="P696" s="64">
        <f t="shared" si="1171"/>
        <v>113049.5</v>
      </c>
      <c r="Q696" s="64">
        <f>Q697</f>
        <v>113049.5</v>
      </c>
      <c r="R696" s="64">
        <f t="shared" si="1172"/>
        <v>0</v>
      </c>
      <c r="S696" s="64">
        <f t="shared" si="1173"/>
        <v>113049.5</v>
      </c>
      <c r="T696" s="64">
        <f t="shared" si="1172"/>
        <v>0</v>
      </c>
      <c r="U696" s="64">
        <f t="shared" si="1173"/>
        <v>113049.5</v>
      </c>
    </row>
    <row r="697" spans="1:21" ht="31.5" hidden="1" outlineLevel="4" x14ac:dyDescent="0.2">
      <c r="A697" s="210" t="s">
        <v>418</v>
      </c>
      <c r="B697" s="210" t="s">
        <v>422</v>
      </c>
      <c r="C697" s="210" t="s">
        <v>212</v>
      </c>
      <c r="D697" s="210"/>
      <c r="E697" s="61" t="s">
        <v>26</v>
      </c>
      <c r="F697" s="64">
        <f t="shared" ref="F697:U698" si="1174">F698</f>
        <v>113049.5</v>
      </c>
      <c r="G697" s="64">
        <f t="shared" si="1174"/>
        <v>0</v>
      </c>
      <c r="H697" s="64">
        <f t="shared" si="1174"/>
        <v>113049.5</v>
      </c>
      <c r="I697" s="64">
        <f t="shared" si="1174"/>
        <v>0</v>
      </c>
      <c r="J697" s="64">
        <f t="shared" si="1174"/>
        <v>0</v>
      </c>
      <c r="K697" s="64">
        <f t="shared" si="1174"/>
        <v>113049.5</v>
      </c>
      <c r="L697" s="64">
        <f t="shared" ref="L697:Q697" si="1175">L698</f>
        <v>113049.5</v>
      </c>
      <c r="M697" s="64">
        <f t="shared" si="1174"/>
        <v>0</v>
      </c>
      <c r="N697" s="64">
        <f t="shared" si="1174"/>
        <v>113049.5</v>
      </c>
      <c r="O697" s="64">
        <f t="shared" si="1174"/>
        <v>0</v>
      </c>
      <c r="P697" s="64">
        <f t="shared" si="1174"/>
        <v>113049.5</v>
      </c>
      <c r="Q697" s="64">
        <f t="shared" si="1175"/>
        <v>113049.5</v>
      </c>
      <c r="R697" s="64">
        <f t="shared" si="1174"/>
        <v>0</v>
      </c>
      <c r="S697" s="64">
        <f t="shared" si="1174"/>
        <v>113049.5</v>
      </c>
      <c r="T697" s="64">
        <f t="shared" si="1174"/>
        <v>0</v>
      </c>
      <c r="U697" s="64">
        <f t="shared" si="1174"/>
        <v>113049.5</v>
      </c>
    </row>
    <row r="698" spans="1:21" ht="15.75" hidden="1" outlineLevel="5" x14ac:dyDescent="0.2">
      <c r="A698" s="210" t="s">
        <v>418</v>
      </c>
      <c r="B698" s="210" t="s">
        <v>422</v>
      </c>
      <c r="C698" s="210" t="s">
        <v>224</v>
      </c>
      <c r="D698" s="210"/>
      <c r="E698" s="61" t="s">
        <v>225</v>
      </c>
      <c r="F698" s="64">
        <f>F699</f>
        <v>113049.5</v>
      </c>
      <c r="G698" s="64">
        <f t="shared" si="1174"/>
        <v>0</v>
      </c>
      <c r="H698" s="64">
        <f t="shared" si="1174"/>
        <v>113049.5</v>
      </c>
      <c r="I698" s="64">
        <f t="shared" si="1174"/>
        <v>0</v>
      </c>
      <c r="J698" s="64">
        <f t="shared" si="1174"/>
        <v>0</v>
      </c>
      <c r="K698" s="64">
        <f t="shared" si="1174"/>
        <v>113049.5</v>
      </c>
      <c r="L698" s="64">
        <f>L699</f>
        <v>113049.5</v>
      </c>
      <c r="M698" s="64">
        <f t="shared" si="1174"/>
        <v>0</v>
      </c>
      <c r="N698" s="64">
        <f t="shared" si="1174"/>
        <v>113049.5</v>
      </c>
      <c r="O698" s="64">
        <f t="shared" si="1174"/>
        <v>0</v>
      </c>
      <c r="P698" s="64">
        <f t="shared" si="1174"/>
        <v>113049.5</v>
      </c>
      <c r="Q698" s="64">
        <f>Q699</f>
        <v>113049.5</v>
      </c>
      <c r="R698" s="64">
        <f t="shared" si="1174"/>
        <v>0</v>
      </c>
      <c r="S698" s="64">
        <f t="shared" si="1174"/>
        <v>113049.5</v>
      </c>
      <c r="T698" s="64">
        <f t="shared" si="1174"/>
        <v>0</v>
      </c>
      <c r="U698" s="64">
        <f t="shared" si="1174"/>
        <v>113049.5</v>
      </c>
    </row>
    <row r="699" spans="1:21" ht="15.75" hidden="1" outlineLevel="7" x14ac:dyDescent="0.2">
      <c r="A699" s="59" t="s">
        <v>418</v>
      </c>
      <c r="B699" s="59" t="s">
        <v>422</v>
      </c>
      <c r="C699" s="59" t="s">
        <v>224</v>
      </c>
      <c r="D699" s="59" t="s">
        <v>41</v>
      </c>
      <c r="E699" s="82" t="s">
        <v>42</v>
      </c>
      <c r="F699" s="3">
        <v>113049.5</v>
      </c>
      <c r="G699" s="3"/>
      <c r="H699" s="3">
        <f>SUM(F699:G699)</f>
        <v>113049.5</v>
      </c>
      <c r="I699" s="3"/>
      <c r="J699" s="3"/>
      <c r="K699" s="3">
        <f>SUM(H699:J699)</f>
        <v>113049.5</v>
      </c>
      <c r="L699" s="69">
        <v>113049.5</v>
      </c>
      <c r="M699" s="3"/>
      <c r="N699" s="3">
        <f>SUM(L699:M699)</f>
        <v>113049.5</v>
      </c>
      <c r="O699" s="3"/>
      <c r="P699" s="3">
        <f>SUM(N699:O699)</f>
        <v>113049.5</v>
      </c>
      <c r="Q699" s="69">
        <v>113049.5</v>
      </c>
      <c r="R699" s="3"/>
      <c r="S699" s="3">
        <f>SUM(Q699:R699)</f>
        <v>113049.5</v>
      </c>
      <c r="T699" s="3"/>
      <c r="U699" s="3">
        <f>SUM(S699:T699)</f>
        <v>113049.5</v>
      </c>
    </row>
    <row r="700" spans="1:21" ht="31.5" hidden="1" outlineLevel="7" x14ac:dyDescent="0.2">
      <c r="A700" s="210" t="s">
        <v>418</v>
      </c>
      <c r="B700" s="210" t="s">
        <v>422</v>
      </c>
      <c r="C700" s="62" t="s">
        <v>31</v>
      </c>
      <c r="D700" s="62" t="s">
        <v>329</v>
      </c>
      <c r="E700" s="2" t="s">
        <v>707</v>
      </c>
      <c r="F700" s="64">
        <f t="shared" ref="F700:U703" si="1176">F701</f>
        <v>1500</v>
      </c>
      <c r="G700" s="64">
        <f t="shared" si="1176"/>
        <v>0</v>
      </c>
      <c r="H700" s="64">
        <f t="shared" si="1176"/>
        <v>1500</v>
      </c>
      <c r="I700" s="64">
        <f t="shared" si="1176"/>
        <v>0</v>
      </c>
      <c r="J700" s="64">
        <f t="shared" si="1176"/>
        <v>0</v>
      </c>
      <c r="K700" s="64">
        <f t="shared" si="1176"/>
        <v>1500</v>
      </c>
      <c r="L700" s="64">
        <f t="shared" ref="L700:Q703" si="1177">L701</f>
        <v>1500</v>
      </c>
      <c r="M700" s="64">
        <f t="shared" si="1176"/>
        <v>0</v>
      </c>
      <c r="N700" s="64">
        <f t="shared" si="1176"/>
        <v>1500</v>
      </c>
      <c r="O700" s="64">
        <f t="shared" si="1176"/>
        <v>0</v>
      </c>
      <c r="P700" s="64">
        <f t="shared" si="1176"/>
        <v>1500</v>
      </c>
      <c r="Q700" s="64">
        <f t="shared" si="1177"/>
        <v>1500</v>
      </c>
      <c r="R700" s="64">
        <f t="shared" si="1176"/>
        <v>0</v>
      </c>
      <c r="S700" s="64">
        <f t="shared" si="1176"/>
        <v>1500</v>
      </c>
      <c r="T700" s="64">
        <f t="shared" si="1176"/>
        <v>0</v>
      </c>
      <c r="U700" s="64">
        <f t="shared" si="1176"/>
        <v>1500</v>
      </c>
    </row>
    <row r="701" spans="1:21" ht="15.75" hidden="1" outlineLevel="7" x14ac:dyDescent="0.2">
      <c r="A701" s="210" t="s">
        <v>418</v>
      </c>
      <c r="B701" s="210" t="s">
        <v>422</v>
      </c>
      <c r="C701" s="62" t="s">
        <v>61</v>
      </c>
      <c r="D701" s="62" t="s">
        <v>329</v>
      </c>
      <c r="E701" s="2" t="s">
        <v>650</v>
      </c>
      <c r="F701" s="64">
        <f t="shared" si="1176"/>
        <v>1500</v>
      </c>
      <c r="G701" s="64">
        <f t="shared" si="1176"/>
        <v>0</v>
      </c>
      <c r="H701" s="64">
        <f t="shared" si="1176"/>
        <v>1500</v>
      </c>
      <c r="I701" s="64">
        <f t="shared" si="1176"/>
        <v>0</v>
      </c>
      <c r="J701" s="64">
        <f t="shared" si="1176"/>
        <v>0</v>
      </c>
      <c r="K701" s="64">
        <f t="shared" si="1176"/>
        <v>1500</v>
      </c>
      <c r="L701" s="64">
        <f t="shared" si="1177"/>
        <v>1500</v>
      </c>
      <c r="M701" s="64">
        <f t="shared" si="1176"/>
        <v>0</v>
      </c>
      <c r="N701" s="64">
        <f t="shared" si="1176"/>
        <v>1500</v>
      </c>
      <c r="O701" s="64">
        <f t="shared" si="1176"/>
        <v>0</v>
      </c>
      <c r="P701" s="64">
        <f t="shared" si="1176"/>
        <v>1500</v>
      </c>
      <c r="Q701" s="64">
        <f t="shared" si="1177"/>
        <v>1500</v>
      </c>
      <c r="R701" s="64">
        <f t="shared" si="1176"/>
        <v>0</v>
      </c>
      <c r="S701" s="64">
        <f t="shared" si="1176"/>
        <v>1500</v>
      </c>
      <c r="T701" s="64">
        <f t="shared" si="1176"/>
        <v>0</v>
      </c>
      <c r="U701" s="64">
        <f t="shared" si="1176"/>
        <v>1500</v>
      </c>
    </row>
    <row r="702" spans="1:21" ht="15.75" hidden="1" outlineLevel="7" x14ac:dyDescent="0.2">
      <c r="A702" s="210" t="s">
        <v>418</v>
      </c>
      <c r="B702" s="210" t="s">
        <v>422</v>
      </c>
      <c r="C702" s="62" t="s">
        <v>70</v>
      </c>
      <c r="D702" s="62"/>
      <c r="E702" s="2" t="s">
        <v>71</v>
      </c>
      <c r="F702" s="64">
        <f>F703</f>
        <v>1500</v>
      </c>
      <c r="G702" s="64">
        <f t="shared" si="1176"/>
        <v>0</v>
      </c>
      <c r="H702" s="64">
        <f t="shared" si="1176"/>
        <v>1500</v>
      </c>
      <c r="I702" s="64">
        <f t="shared" si="1176"/>
        <v>0</v>
      </c>
      <c r="J702" s="64">
        <f t="shared" si="1176"/>
        <v>0</v>
      </c>
      <c r="K702" s="64">
        <f t="shared" si="1176"/>
        <v>1500</v>
      </c>
      <c r="L702" s="64">
        <f t="shared" si="1177"/>
        <v>1500</v>
      </c>
      <c r="M702" s="64">
        <f t="shared" si="1176"/>
        <v>0</v>
      </c>
      <c r="N702" s="64">
        <f t="shared" si="1176"/>
        <v>1500</v>
      </c>
      <c r="O702" s="64">
        <f t="shared" si="1176"/>
        <v>0</v>
      </c>
      <c r="P702" s="64">
        <f t="shared" si="1176"/>
        <v>1500</v>
      </c>
      <c r="Q702" s="64">
        <f t="shared" si="1177"/>
        <v>1500</v>
      </c>
      <c r="R702" s="64">
        <f t="shared" si="1176"/>
        <v>0</v>
      </c>
      <c r="S702" s="64">
        <f t="shared" si="1176"/>
        <v>1500</v>
      </c>
      <c r="T702" s="64">
        <f t="shared" si="1176"/>
        <v>0</v>
      </c>
      <c r="U702" s="64">
        <f t="shared" si="1176"/>
        <v>1500</v>
      </c>
    </row>
    <row r="703" spans="1:21" ht="15.75" hidden="1" outlineLevel="7" x14ac:dyDescent="0.2">
      <c r="A703" s="210" t="s">
        <v>418</v>
      </c>
      <c r="B703" s="210" t="s">
        <v>422</v>
      </c>
      <c r="C703" s="92" t="s">
        <v>446</v>
      </c>
      <c r="D703" s="62"/>
      <c r="E703" s="99" t="s">
        <v>445</v>
      </c>
      <c r="F703" s="64">
        <f t="shared" si="1176"/>
        <v>1500</v>
      </c>
      <c r="G703" s="64">
        <f t="shared" si="1176"/>
        <v>0</v>
      </c>
      <c r="H703" s="64">
        <f t="shared" si="1176"/>
        <v>1500</v>
      </c>
      <c r="I703" s="64">
        <f t="shared" si="1176"/>
        <v>0</v>
      </c>
      <c r="J703" s="64">
        <f t="shared" si="1176"/>
        <v>0</v>
      </c>
      <c r="K703" s="64">
        <f t="shared" si="1176"/>
        <v>1500</v>
      </c>
      <c r="L703" s="64">
        <f t="shared" si="1177"/>
        <v>1500</v>
      </c>
      <c r="M703" s="64">
        <f t="shared" si="1176"/>
        <v>0</v>
      </c>
      <c r="N703" s="64">
        <f t="shared" si="1176"/>
        <v>1500</v>
      </c>
      <c r="O703" s="64">
        <f t="shared" si="1176"/>
        <v>0</v>
      </c>
      <c r="P703" s="64">
        <f t="shared" si="1176"/>
        <v>1500</v>
      </c>
      <c r="Q703" s="64">
        <f t="shared" si="1177"/>
        <v>1500</v>
      </c>
      <c r="R703" s="64">
        <f t="shared" si="1176"/>
        <v>0</v>
      </c>
      <c r="S703" s="64">
        <f t="shared" si="1176"/>
        <v>1500</v>
      </c>
      <c r="T703" s="64">
        <f t="shared" si="1176"/>
        <v>0</v>
      </c>
      <c r="U703" s="64">
        <f t="shared" si="1176"/>
        <v>1500</v>
      </c>
    </row>
    <row r="704" spans="1:21" ht="15.75" hidden="1" outlineLevel="7" x14ac:dyDescent="0.2">
      <c r="A704" s="59" t="s">
        <v>418</v>
      </c>
      <c r="B704" s="59" t="s">
        <v>422</v>
      </c>
      <c r="C704" s="93" t="s">
        <v>446</v>
      </c>
      <c r="D704" s="59" t="s">
        <v>41</v>
      </c>
      <c r="E704" s="82" t="s">
        <v>42</v>
      </c>
      <c r="F704" s="3">
        <v>1500</v>
      </c>
      <c r="G704" s="3"/>
      <c r="H704" s="3">
        <f>SUM(F704:G704)</f>
        <v>1500</v>
      </c>
      <c r="I704" s="3"/>
      <c r="J704" s="3"/>
      <c r="K704" s="3">
        <f>SUM(H704:J704)</f>
        <v>1500</v>
      </c>
      <c r="L704" s="69">
        <v>1500</v>
      </c>
      <c r="M704" s="3"/>
      <c r="N704" s="3">
        <f>SUM(L704:M704)</f>
        <v>1500</v>
      </c>
      <c r="O704" s="3"/>
      <c r="P704" s="3">
        <f>SUM(N704:O704)</f>
        <v>1500</v>
      </c>
      <c r="Q704" s="69">
        <v>1500</v>
      </c>
      <c r="R704" s="3"/>
      <c r="S704" s="3">
        <f>SUM(Q704:R704)</f>
        <v>1500</v>
      </c>
      <c r="T704" s="3"/>
      <c r="U704" s="3">
        <f>SUM(S704:T704)</f>
        <v>1500</v>
      </c>
    </row>
    <row r="705" spans="1:21" ht="15.75" hidden="1" outlineLevel="1" x14ac:dyDescent="0.2">
      <c r="A705" s="210" t="s">
        <v>418</v>
      </c>
      <c r="B705" s="210" t="s">
        <v>349</v>
      </c>
      <c r="C705" s="210"/>
      <c r="D705" s="210"/>
      <c r="E705" s="61" t="s">
        <v>350</v>
      </c>
      <c r="F705" s="64">
        <f>F706</f>
        <v>10.199999999999999</v>
      </c>
      <c r="G705" s="64">
        <f t="shared" ref="G705:K705" si="1178">G706</f>
        <v>0</v>
      </c>
      <c r="H705" s="64">
        <f t="shared" si="1178"/>
        <v>10.199999999999999</v>
      </c>
      <c r="I705" s="64">
        <f t="shared" si="1178"/>
        <v>0</v>
      </c>
      <c r="J705" s="64">
        <f t="shared" si="1178"/>
        <v>0</v>
      </c>
      <c r="K705" s="64">
        <f t="shared" si="1178"/>
        <v>10.199999999999999</v>
      </c>
      <c r="L705" s="64">
        <f t="shared" ref="L705:Q705" si="1179">L706</f>
        <v>10.199999999999999</v>
      </c>
      <c r="M705" s="64">
        <f t="shared" ref="M705:O705" si="1180">M706</f>
        <v>0</v>
      </c>
      <c r="N705" s="64">
        <f t="shared" ref="N705:P705" si="1181">N706</f>
        <v>10.199999999999999</v>
      </c>
      <c r="O705" s="64">
        <f t="shared" si="1180"/>
        <v>0</v>
      </c>
      <c r="P705" s="64">
        <f t="shared" si="1181"/>
        <v>10.199999999999999</v>
      </c>
      <c r="Q705" s="64">
        <f t="shared" si="1179"/>
        <v>10.199999999999999</v>
      </c>
      <c r="R705" s="64">
        <f t="shared" ref="R705:T705" si="1182">R706</f>
        <v>0</v>
      </c>
      <c r="S705" s="64">
        <f t="shared" ref="S705:U705" si="1183">S706</f>
        <v>10.199999999999999</v>
      </c>
      <c r="T705" s="64">
        <f t="shared" si="1182"/>
        <v>0</v>
      </c>
      <c r="U705" s="64">
        <f t="shared" si="1183"/>
        <v>10.199999999999999</v>
      </c>
    </row>
    <row r="706" spans="1:21" ht="31.5" hidden="1" outlineLevel="2" x14ac:dyDescent="0.2">
      <c r="A706" s="210" t="s">
        <v>418</v>
      </c>
      <c r="B706" s="210" t="s">
        <v>349</v>
      </c>
      <c r="C706" s="210" t="s">
        <v>23</v>
      </c>
      <c r="D706" s="210"/>
      <c r="E706" s="61" t="s">
        <v>672</v>
      </c>
      <c r="F706" s="64">
        <f t="shared" ref="F706:U709" si="1184">F707</f>
        <v>10.199999999999999</v>
      </c>
      <c r="G706" s="64">
        <f t="shared" si="1184"/>
        <v>0</v>
      </c>
      <c r="H706" s="64">
        <f t="shared" si="1184"/>
        <v>10.199999999999999</v>
      </c>
      <c r="I706" s="64">
        <f t="shared" si="1184"/>
        <v>0</v>
      </c>
      <c r="J706" s="64">
        <f t="shared" si="1184"/>
        <v>0</v>
      </c>
      <c r="K706" s="64">
        <f t="shared" si="1184"/>
        <v>10.199999999999999</v>
      </c>
      <c r="L706" s="64">
        <f t="shared" ref="L706:Q709" si="1185">L707</f>
        <v>10.199999999999999</v>
      </c>
      <c r="M706" s="64">
        <f t="shared" si="1184"/>
        <v>0</v>
      </c>
      <c r="N706" s="64">
        <f t="shared" si="1184"/>
        <v>10.199999999999999</v>
      </c>
      <c r="O706" s="64">
        <f t="shared" si="1184"/>
        <v>0</v>
      </c>
      <c r="P706" s="64">
        <f t="shared" si="1184"/>
        <v>10.199999999999999</v>
      </c>
      <c r="Q706" s="64">
        <f t="shared" si="1185"/>
        <v>10.199999999999999</v>
      </c>
      <c r="R706" s="64">
        <f t="shared" si="1184"/>
        <v>0</v>
      </c>
      <c r="S706" s="64">
        <f t="shared" si="1184"/>
        <v>10.199999999999999</v>
      </c>
      <c r="T706" s="64">
        <f t="shared" si="1184"/>
        <v>0</v>
      </c>
      <c r="U706" s="64">
        <f t="shared" si="1184"/>
        <v>10.199999999999999</v>
      </c>
    </row>
    <row r="707" spans="1:21" ht="15.75" hidden="1" outlineLevel="3" x14ac:dyDescent="0.2">
      <c r="A707" s="210" t="s">
        <v>418</v>
      </c>
      <c r="B707" s="210" t="s">
        <v>349</v>
      </c>
      <c r="C707" s="210" t="s">
        <v>45</v>
      </c>
      <c r="D707" s="210"/>
      <c r="E707" s="61" t="s">
        <v>693</v>
      </c>
      <c r="F707" s="64">
        <f t="shared" si="1184"/>
        <v>10.199999999999999</v>
      </c>
      <c r="G707" s="64">
        <f t="shared" si="1184"/>
        <v>0</v>
      </c>
      <c r="H707" s="64">
        <f t="shared" si="1184"/>
        <v>10.199999999999999</v>
      </c>
      <c r="I707" s="64">
        <f t="shared" si="1184"/>
        <v>0</v>
      </c>
      <c r="J707" s="64">
        <f t="shared" si="1184"/>
        <v>0</v>
      </c>
      <c r="K707" s="64">
        <f t="shared" si="1184"/>
        <v>10.199999999999999</v>
      </c>
      <c r="L707" s="64">
        <f t="shared" si="1185"/>
        <v>10.199999999999999</v>
      </c>
      <c r="M707" s="64">
        <f t="shared" si="1184"/>
        <v>0</v>
      </c>
      <c r="N707" s="64">
        <f t="shared" si="1184"/>
        <v>10.199999999999999</v>
      </c>
      <c r="O707" s="64">
        <f t="shared" si="1184"/>
        <v>0</v>
      </c>
      <c r="P707" s="64">
        <f t="shared" si="1184"/>
        <v>10.199999999999999</v>
      </c>
      <c r="Q707" s="64">
        <f t="shared" si="1185"/>
        <v>10.199999999999999</v>
      </c>
      <c r="R707" s="64">
        <f t="shared" si="1184"/>
        <v>0</v>
      </c>
      <c r="S707" s="64">
        <f t="shared" si="1184"/>
        <v>10.199999999999999</v>
      </c>
      <c r="T707" s="64">
        <f t="shared" si="1184"/>
        <v>0</v>
      </c>
      <c r="U707" s="64">
        <f t="shared" si="1184"/>
        <v>10.199999999999999</v>
      </c>
    </row>
    <row r="708" spans="1:21" ht="31.5" hidden="1" outlineLevel="4" x14ac:dyDescent="0.2">
      <c r="A708" s="210" t="s">
        <v>418</v>
      </c>
      <c r="B708" s="210" t="s">
        <v>349</v>
      </c>
      <c r="C708" s="210" t="s">
        <v>46</v>
      </c>
      <c r="D708" s="210"/>
      <c r="E708" s="61" t="s">
        <v>683</v>
      </c>
      <c r="F708" s="64">
        <f t="shared" si="1184"/>
        <v>10.199999999999999</v>
      </c>
      <c r="G708" s="64">
        <f t="shared" si="1184"/>
        <v>0</v>
      </c>
      <c r="H708" s="64">
        <f t="shared" si="1184"/>
        <v>10.199999999999999</v>
      </c>
      <c r="I708" s="64">
        <f t="shared" si="1184"/>
        <v>0</v>
      </c>
      <c r="J708" s="64">
        <f t="shared" si="1184"/>
        <v>0</v>
      </c>
      <c r="K708" s="64">
        <f t="shared" si="1184"/>
        <v>10.199999999999999</v>
      </c>
      <c r="L708" s="64">
        <f t="shared" si="1185"/>
        <v>10.199999999999999</v>
      </c>
      <c r="M708" s="64">
        <f t="shared" si="1184"/>
        <v>0</v>
      </c>
      <c r="N708" s="64">
        <f t="shared" si="1184"/>
        <v>10.199999999999999</v>
      </c>
      <c r="O708" s="64">
        <f t="shared" si="1184"/>
        <v>0</v>
      </c>
      <c r="P708" s="64">
        <f t="shared" si="1184"/>
        <v>10.199999999999999</v>
      </c>
      <c r="Q708" s="64">
        <f t="shared" si="1185"/>
        <v>10.199999999999999</v>
      </c>
      <c r="R708" s="64">
        <f t="shared" si="1184"/>
        <v>0</v>
      </c>
      <c r="S708" s="64">
        <f t="shared" si="1184"/>
        <v>10.199999999999999</v>
      </c>
      <c r="T708" s="64">
        <f t="shared" si="1184"/>
        <v>0</v>
      </c>
      <c r="U708" s="64">
        <f t="shared" si="1184"/>
        <v>10.199999999999999</v>
      </c>
    </row>
    <row r="709" spans="1:21" ht="15.75" hidden="1" outlineLevel="5" x14ac:dyDescent="0.2">
      <c r="A709" s="210" t="s">
        <v>418</v>
      </c>
      <c r="B709" s="210" t="s">
        <v>349</v>
      </c>
      <c r="C709" s="210" t="s">
        <v>47</v>
      </c>
      <c r="D709" s="210"/>
      <c r="E709" s="61" t="s">
        <v>48</v>
      </c>
      <c r="F709" s="64">
        <f t="shared" si="1184"/>
        <v>10.199999999999999</v>
      </c>
      <c r="G709" s="64">
        <f t="shared" si="1184"/>
        <v>0</v>
      </c>
      <c r="H709" s="64">
        <f t="shared" si="1184"/>
        <v>10.199999999999999</v>
      </c>
      <c r="I709" s="64">
        <f t="shared" si="1184"/>
        <v>0</v>
      </c>
      <c r="J709" s="64">
        <f t="shared" si="1184"/>
        <v>0</v>
      </c>
      <c r="K709" s="64">
        <f t="shared" si="1184"/>
        <v>10.199999999999999</v>
      </c>
      <c r="L709" s="64">
        <f t="shared" si="1185"/>
        <v>10.199999999999999</v>
      </c>
      <c r="M709" s="64">
        <f t="shared" si="1184"/>
        <v>0</v>
      </c>
      <c r="N709" s="64">
        <f t="shared" si="1184"/>
        <v>10.199999999999999</v>
      </c>
      <c r="O709" s="64">
        <f t="shared" si="1184"/>
        <v>0</v>
      </c>
      <c r="P709" s="64">
        <f t="shared" si="1184"/>
        <v>10.199999999999999</v>
      </c>
      <c r="Q709" s="64">
        <f t="shared" si="1185"/>
        <v>10.199999999999999</v>
      </c>
      <c r="R709" s="64">
        <f t="shared" si="1184"/>
        <v>0</v>
      </c>
      <c r="S709" s="64">
        <f t="shared" si="1184"/>
        <v>10.199999999999999</v>
      </c>
      <c r="T709" s="64">
        <f t="shared" si="1184"/>
        <v>0</v>
      </c>
      <c r="U709" s="64">
        <f t="shared" si="1184"/>
        <v>10.199999999999999</v>
      </c>
    </row>
    <row r="710" spans="1:21" ht="15.75" hidden="1" outlineLevel="7" x14ac:dyDescent="0.2">
      <c r="A710" s="59" t="s">
        <v>418</v>
      </c>
      <c r="B710" s="59" t="s">
        <v>349</v>
      </c>
      <c r="C710" s="59" t="s">
        <v>47</v>
      </c>
      <c r="D710" s="59" t="s">
        <v>6</v>
      </c>
      <c r="E710" s="82" t="s">
        <v>7</v>
      </c>
      <c r="F710" s="3">
        <v>10.199999999999999</v>
      </c>
      <c r="G710" s="3"/>
      <c r="H710" s="3">
        <f>SUM(F710:G710)</f>
        <v>10.199999999999999</v>
      </c>
      <c r="I710" s="3"/>
      <c r="J710" s="3"/>
      <c r="K710" s="3">
        <f>SUM(H710:J710)</f>
        <v>10.199999999999999</v>
      </c>
      <c r="L710" s="69">
        <v>10.199999999999999</v>
      </c>
      <c r="M710" s="3"/>
      <c r="N710" s="3">
        <f>SUM(L710:M710)</f>
        <v>10.199999999999999</v>
      </c>
      <c r="O710" s="3"/>
      <c r="P710" s="3">
        <f>SUM(N710:O710)</f>
        <v>10.199999999999999</v>
      </c>
      <c r="Q710" s="69">
        <v>10.199999999999999</v>
      </c>
      <c r="R710" s="3"/>
      <c r="S710" s="3">
        <f>SUM(Q710:R710)</f>
        <v>10.199999999999999</v>
      </c>
      <c r="T710" s="3"/>
      <c r="U710" s="3">
        <f>SUM(S710:T710)</f>
        <v>10.199999999999999</v>
      </c>
    </row>
    <row r="711" spans="1:21" ht="15.75" outlineLevel="1" x14ac:dyDescent="0.2">
      <c r="A711" s="210" t="s">
        <v>418</v>
      </c>
      <c r="B711" s="210" t="s">
        <v>396</v>
      </c>
      <c r="C711" s="210"/>
      <c r="D711" s="210"/>
      <c r="E711" s="61" t="s">
        <v>397</v>
      </c>
      <c r="F711" s="64">
        <f>F712+F740</f>
        <v>59902.69999999999</v>
      </c>
      <c r="G711" s="64">
        <f t="shared" ref="G711:I711" si="1186">G712+G740</f>
        <v>0</v>
      </c>
      <c r="H711" s="64">
        <f t="shared" si="1186"/>
        <v>59902.69999999999</v>
      </c>
      <c r="I711" s="64">
        <f t="shared" si="1186"/>
        <v>10</v>
      </c>
      <c r="J711" s="64">
        <f t="shared" ref="J711:K711" si="1187">J712+J740</f>
        <v>0</v>
      </c>
      <c r="K711" s="64">
        <f t="shared" si="1187"/>
        <v>59912.69999999999</v>
      </c>
      <c r="L711" s="64">
        <f>L712+L740</f>
        <v>59907.599999999991</v>
      </c>
      <c r="M711" s="64">
        <f t="shared" ref="M711:O711" si="1188">M712+M740</f>
        <v>0</v>
      </c>
      <c r="N711" s="64">
        <f t="shared" ref="N711:P711" si="1189">N712+N740</f>
        <v>59907.599999999991</v>
      </c>
      <c r="O711" s="64">
        <f t="shared" si="1188"/>
        <v>0</v>
      </c>
      <c r="P711" s="64">
        <f t="shared" si="1189"/>
        <v>59907.599999999991</v>
      </c>
      <c r="Q711" s="64">
        <f>Q712+Q740</f>
        <v>59907.599999999991</v>
      </c>
      <c r="R711" s="64">
        <f t="shared" ref="R711:T711" si="1190">R712+R740</f>
        <v>0</v>
      </c>
      <c r="S711" s="64">
        <f t="shared" ref="S711:U711" si="1191">S712+S740</f>
        <v>59907.599999999991</v>
      </c>
      <c r="T711" s="64">
        <f t="shared" si="1190"/>
        <v>0</v>
      </c>
      <c r="U711" s="64">
        <f t="shared" si="1191"/>
        <v>59907.599999999991</v>
      </c>
    </row>
    <row r="712" spans="1:21" ht="15.75" outlineLevel="2" x14ac:dyDescent="0.2">
      <c r="A712" s="210" t="s">
        <v>418</v>
      </c>
      <c r="B712" s="210" t="s">
        <v>396</v>
      </c>
      <c r="C712" s="210" t="s">
        <v>158</v>
      </c>
      <c r="D712" s="210"/>
      <c r="E712" s="61" t="s">
        <v>636</v>
      </c>
      <c r="F712" s="64">
        <f>F713+F723</f>
        <v>59420.599999999991</v>
      </c>
      <c r="G712" s="64">
        <f t="shared" ref="G712:I712" si="1192">G713+G723</f>
        <v>0</v>
      </c>
      <c r="H712" s="64">
        <f t="shared" si="1192"/>
        <v>59420.599999999991</v>
      </c>
      <c r="I712" s="64">
        <f t="shared" si="1192"/>
        <v>10</v>
      </c>
      <c r="J712" s="64">
        <f t="shared" ref="J712:K712" si="1193">J713+J723</f>
        <v>0</v>
      </c>
      <c r="K712" s="64">
        <f t="shared" si="1193"/>
        <v>59430.599999999991</v>
      </c>
      <c r="L712" s="64">
        <f>L713+L723</f>
        <v>59425.499999999993</v>
      </c>
      <c r="M712" s="64">
        <f t="shared" ref="M712:O712" si="1194">M713+M723</f>
        <v>0</v>
      </c>
      <c r="N712" s="64">
        <f t="shared" ref="N712:P712" si="1195">N713+N723</f>
        <v>59425.499999999993</v>
      </c>
      <c r="O712" s="64">
        <f t="shared" si="1194"/>
        <v>0</v>
      </c>
      <c r="P712" s="64">
        <f t="shared" si="1195"/>
        <v>59425.499999999993</v>
      </c>
      <c r="Q712" s="64">
        <f>Q713+Q723</f>
        <v>59425.499999999993</v>
      </c>
      <c r="R712" s="64">
        <f t="shared" ref="R712:T712" si="1196">R713+R723</f>
        <v>0</v>
      </c>
      <c r="S712" s="64">
        <f t="shared" ref="S712:U712" si="1197">S713+S723</f>
        <v>59425.499999999993</v>
      </c>
      <c r="T712" s="64">
        <f t="shared" si="1196"/>
        <v>0</v>
      </c>
      <c r="U712" s="64">
        <f t="shared" si="1197"/>
        <v>59425.499999999993</v>
      </c>
    </row>
    <row r="713" spans="1:21" ht="31.5" outlineLevel="3" x14ac:dyDescent="0.2">
      <c r="A713" s="210" t="s">
        <v>418</v>
      </c>
      <c r="B713" s="210" t="s">
        <v>396</v>
      </c>
      <c r="C713" s="210" t="s">
        <v>159</v>
      </c>
      <c r="D713" s="210"/>
      <c r="E713" s="61" t="s">
        <v>637</v>
      </c>
      <c r="F713" s="64">
        <f t="shared" ref="F713:U713" si="1198">F714</f>
        <v>579.70000000000005</v>
      </c>
      <c r="G713" s="64">
        <f t="shared" si="1198"/>
        <v>0</v>
      </c>
      <c r="H713" s="64">
        <f t="shared" si="1198"/>
        <v>579.70000000000005</v>
      </c>
      <c r="I713" s="64">
        <f t="shared" si="1198"/>
        <v>10</v>
      </c>
      <c r="J713" s="64">
        <f t="shared" si="1198"/>
        <v>0</v>
      </c>
      <c r="K713" s="64">
        <f t="shared" si="1198"/>
        <v>589.70000000000005</v>
      </c>
      <c r="L713" s="64">
        <f t="shared" ref="L713:Q713" si="1199">L714</f>
        <v>579.70000000000005</v>
      </c>
      <c r="M713" s="64">
        <f t="shared" si="1198"/>
        <v>0</v>
      </c>
      <c r="N713" s="64">
        <f t="shared" si="1198"/>
        <v>579.70000000000005</v>
      </c>
      <c r="O713" s="64">
        <f t="shared" si="1198"/>
        <v>0</v>
      </c>
      <c r="P713" s="64">
        <f t="shared" si="1198"/>
        <v>579.70000000000005</v>
      </c>
      <c r="Q713" s="64">
        <f t="shared" si="1199"/>
        <v>579.70000000000005</v>
      </c>
      <c r="R713" s="64">
        <f t="shared" si="1198"/>
        <v>0</v>
      </c>
      <c r="S713" s="64">
        <f t="shared" si="1198"/>
        <v>579.70000000000005</v>
      </c>
      <c r="T713" s="64">
        <f t="shared" si="1198"/>
        <v>0</v>
      </c>
      <c r="U713" s="64">
        <f t="shared" si="1198"/>
        <v>579.70000000000005</v>
      </c>
    </row>
    <row r="714" spans="1:21" ht="31.5" outlineLevel="4" collapsed="1" x14ac:dyDescent="0.2">
      <c r="A714" s="210" t="s">
        <v>418</v>
      </c>
      <c r="B714" s="210" t="s">
        <v>396</v>
      </c>
      <c r="C714" s="210" t="s">
        <v>219</v>
      </c>
      <c r="D714" s="210"/>
      <c r="E714" s="61" t="s">
        <v>220</v>
      </c>
      <c r="F714" s="64">
        <f>F715+F719+F721</f>
        <v>579.70000000000005</v>
      </c>
      <c r="G714" s="64">
        <f t="shared" ref="G714:I714" si="1200">G715+G719+G721</f>
        <v>0</v>
      </c>
      <c r="H714" s="64">
        <f t="shared" si="1200"/>
        <v>579.70000000000005</v>
      </c>
      <c r="I714" s="64">
        <f t="shared" si="1200"/>
        <v>10</v>
      </c>
      <c r="J714" s="64">
        <f t="shared" ref="J714:K714" si="1201">J715+J719+J721</f>
        <v>0</v>
      </c>
      <c r="K714" s="64">
        <f t="shared" si="1201"/>
        <v>589.70000000000005</v>
      </c>
      <c r="L714" s="64">
        <f>L715+L719+L721</f>
        <v>579.70000000000005</v>
      </c>
      <c r="M714" s="64">
        <f t="shared" ref="M714:O714" si="1202">M715+M719+M721</f>
        <v>0</v>
      </c>
      <c r="N714" s="64">
        <f t="shared" ref="N714:P714" si="1203">N715+N719+N721</f>
        <v>579.70000000000005</v>
      </c>
      <c r="O714" s="64">
        <f t="shared" si="1202"/>
        <v>0</v>
      </c>
      <c r="P714" s="64">
        <f t="shared" si="1203"/>
        <v>579.70000000000005</v>
      </c>
      <c r="Q714" s="64">
        <f>Q715+Q719+Q721</f>
        <v>579.70000000000005</v>
      </c>
      <c r="R714" s="64">
        <f t="shared" ref="R714:T714" si="1204">R715+R719+R721</f>
        <v>0</v>
      </c>
      <c r="S714" s="64">
        <f t="shared" ref="S714:U714" si="1205">S715+S719+S721</f>
        <v>579.70000000000005</v>
      </c>
      <c r="T714" s="64">
        <f t="shared" si="1204"/>
        <v>0</v>
      </c>
      <c r="U714" s="64">
        <f t="shared" si="1205"/>
        <v>579.70000000000005</v>
      </c>
    </row>
    <row r="715" spans="1:21" ht="20.25" hidden="1" customHeight="1" outlineLevel="5" x14ac:dyDescent="0.2">
      <c r="A715" s="210" t="s">
        <v>418</v>
      </c>
      <c r="B715" s="210" t="s">
        <v>396</v>
      </c>
      <c r="C715" s="210" t="s">
        <v>228</v>
      </c>
      <c r="D715" s="210"/>
      <c r="E715" s="61" t="s">
        <v>473</v>
      </c>
      <c r="F715" s="64">
        <f t="shared" ref="F715:I715" si="1206">F716+F717+F718</f>
        <v>407.4</v>
      </c>
      <c r="G715" s="64">
        <f t="shared" si="1206"/>
        <v>0</v>
      </c>
      <c r="H715" s="64">
        <f t="shared" si="1206"/>
        <v>407.4</v>
      </c>
      <c r="I715" s="64">
        <f t="shared" si="1206"/>
        <v>0</v>
      </c>
      <c r="J715" s="64">
        <f t="shared" ref="J715:K715" si="1207">J716+J717+J718</f>
        <v>0</v>
      </c>
      <c r="K715" s="64">
        <f t="shared" si="1207"/>
        <v>407.4</v>
      </c>
      <c r="L715" s="64">
        <f t="shared" ref="L715:S715" si="1208">L716+L717+L718</f>
        <v>407.4</v>
      </c>
      <c r="M715" s="64">
        <f t="shared" si="1208"/>
        <v>0</v>
      </c>
      <c r="N715" s="64">
        <f t="shared" si="1208"/>
        <v>407.4</v>
      </c>
      <c r="O715" s="64">
        <f t="shared" ref="O715:P715" si="1209">O716+O717+O718</f>
        <v>0</v>
      </c>
      <c r="P715" s="64">
        <f t="shared" si="1209"/>
        <v>407.4</v>
      </c>
      <c r="Q715" s="64">
        <f t="shared" si="1208"/>
        <v>407.4</v>
      </c>
      <c r="R715" s="64">
        <f t="shared" si="1208"/>
        <v>0</v>
      </c>
      <c r="S715" s="64">
        <f t="shared" si="1208"/>
        <v>407.4</v>
      </c>
      <c r="T715" s="64">
        <f t="shared" ref="T715:U715" si="1210">T716+T717+T718</f>
        <v>0</v>
      </c>
      <c r="U715" s="64">
        <f t="shared" si="1210"/>
        <v>407.4</v>
      </c>
    </row>
    <row r="716" spans="1:21" ht="15.75" hidden="1" outlineLevel="7" x14ac:dyDescent="0.2">
      <c r="A716" s="59" t="s">
        <v>418</v>
      </c>
      <c r="B716" s="59" t="s">
        <v>396</v>
      </c>
      <c r="C716" s="59" t="s">
        <v>228</v>
      </c>
      <c r="D716" s="59" t="s">
        <v>6</v>
      </c>
      <c r="E716" s="82" t="s">
        <v>7</v>
      </c>
      <c r="F716" s="3">
        <v>71.099999999999994</v>
      </c>
      <c r="G716" s="3"/>
      <c r="H716" s="3">
        <f t="shared" ref="H716:H718" si="1211">SUM(F716:G716)</f>
        <v>71.099999999999994</v>
      </c>
      <c r="I716" s="3"/>
      <c r="J716" s="3"/>
      <c r="K716" s="3">
        <f t="shared" ref="K716:K718" si="1212">SUM(H716:J716)</f>
        <v>71.099999999999994</v>
      </c>
      <c r="L716" s="69">
        <v>71.099999999999994</v>
      </c>
      <c r="M716" s="3"/>
      <c r="N716" s="3">
        <f t="shared" ref="N716:N718" si="1213">SUM(L716:M716)</f>
        <v>71.099999999999994</v>
      </c>
      <c r="O716" s="3"/>
      <c r="P716" s="3">
        <f t="shared" ref="P716:P718" si="1214">SUM(N716:O716)</f>
        <v>71.099999999999994</v>
      </c>
      <c r="Q716" s="69">
        <v>71.099999999999994</v>
      </c>
      <c r="R716" s="3"/>
      <c r="S716" s="3">
        <f t="shared" ref="S716:S718" si="1215">SUM(Q716:R716)</f>
        <v>71.099999999999994</v>
      </c>
      <c r="T716" s="3"/>
      <c r="U716" s="3">
        <f t="shared" ref="U716:U718" si="1216">SUM(S716:T716)</f>
        <v>71.099999999999994</v>
      </c>
    </row>
    <row r="717" spans="1:21" ht="15.75" hidden="1" outlineLevel="7" x14ac:dyDescent="0.2">
      <c r="A717" s="59" t="s">
        <v>418</v>
      </c>
      <c r="B717" s="59" t="s">
        <v>396</v>
      </c>
      <c r="C717" s="59" t="s">
        <v>228</v>
      </c>
      <c r="D717" s="59" t="s">
        <v>18</v>
      </c>
      <c r="E717" s="82" t="s">
        <v>19</v>
      </c>
      <c r="F717" s="3">
        <v>62.4</v>
      </c>
      <c r="G717" s="3"/>
      <c r="H717" s="3">
        <f t="shared" si="1211"/>
        <v>62.4</v>
      </c>
      <c r="I717" s="3"/>
      <c r="J717" s="3"/>
      <c r="K717" s="3">
        <f t="shared" si="1212"/>
        <v>62.4</v>
      </c>
      <c r="L717" s="69">
        <v>62.4</v>
      </c>
      <c r="M717" s="3"/>
      <c r="N717" s="3">
        <f t="shared" si="1213"/>
        <v>62.4</v>
      </c>
      <c r="O717" s="3"/>
      <c r="P717" s="3">
        <f t="shared" si="1214"/>
        <v>62.4</v>
      </c>
      <c r="Q717" s="69">
        <v>62.4</v>
      </c>
      <c r="R717" s="3"/>
      <c r="S717" s="3">
        <f t="shared" si="1215"/>
        <v>62.4</v>
      </c>
      <c r="T717" s="3"/>
      <c r="U717" s="3">
        <f t="shared" si="1216"/>
        <v>62.4</v>
      </c>
    </row>
    <row r="718" spans="1:21" ht="15.75" hidden="1" outlineLevel="7" x14ac:dyDescent="0.2">
      <c r="A718" s="59" t="s">
        <v>418</v>
      </c>
      <c r="B718" s="59" t="s">
        <v>396</v>
      </c>
      <c r="C718" s="59" t="s">
        <v>228</v>
      </c>
      <c r="D718" s="59" t="s">
        <v>41</v>
      </c>
      <c r="E718" s="82" t="s">
        <v>42</v>
      </c>
      <c r="F718" s="3">
        <v>273.89999999999998</v>
      </c>
      <c r="G718" s="3"/>
      <c r="H718" s="3">
        <f t="shared" si="1211"/>
        <v>273.89999999999998</v>
      </c>
      <c r="I718" s="3"/>
      <c r="J718" s="3"/>
      <c r="K718" s="3">
        <f t="shared" si="1212"/>
        <v>273.89999999999998</v>
      </c>
      <c r="L718" s="69">
        <v>273.89999999999998</v>
      </c>
      <c r="M718" s="3"/>
      <c r="N718" s="3">
        <f t="shared" si="1213"/>
        <v>273.89999999999998</v>
      </c>
      <c r="O718" s="3"/>
      <c r="P718" s="3">
        <f t="shared" si="1214"/>
        <v>273.89999999999998</v>
      </c>
      <c r="Q718" s="69">
        <v>273.89999999999998</v>
      </c>
      <c r="R718" s="3"/>
      <c r="S718" s="3">
        <f t="shared" si="1215"/>
        <v>273.89999999999998</v>
      </c>
      <c r="T718" s="3"/>
      <c r="U718" s="3">
        <f t="shared" si="1216"/>
        <v>273.89999999999998</v>
      </c>
    </row>
    <row r="719" spans="1:21" ht="15.75" hidden="1" outlineLevel="5" x14ac:dyDescent="0.2">
      <c r="A719" s="210" t="s">
        <v>418</v>
      </c>
      <c r="B719" s="210" t="s">
        <v>396</v>
      </c>
      <c r="C719" s="210" t="s">
        <v>229</v>
      </c>
      <c r="D719" s="210"/>
      <c r="E719" s="61" t="s">
        <v>230</v>
      </c>
      <c r="F719" s="64">
        <f t="shared" ref="F719:U719" si="1217">F720</f>
        <v>97.3</v>
      </c>
      <c r="G719" s="64">
        <f t="shared" si="1217"/>
        <v>0</v>
      </c>
      <c r="H719" s="64">
        <f t="shared" si="1217"/>
        <v>97.3</v>
      </c>
      <c r="I719" s="64">
        <f t="shared" si="1217"/>
        <v>0</v>
      </c>
      <c r="J719" s="64">
        <f t="shared" si="1217"/>
        <v>0</v>
      </c>
      <c r="K719" s="64">
        <f t="shared" si="1217"/>
        <v>97.3</v>
      </c>
      <c r="L719" s="64">
        <f t="shared" ref="L719:Q719" si="1218">L720</f>
        <v>97.3</v>
      </c>
      <c r="M719" s="64">
        <f t="shared" si="1217"/>
        <v>0</v>
      </c>
      <c r="N719" s="64">
        <f t="shared" si="1217"/>
        <v>97.3</v>
      </c>
      <c r="O719" s="64">
        <f t="shared" si="1217"/>
        <v>0</v>
      </c>
      <c r="P719" s="64">
        <f t="shared" si="1217"/>
        <v>97.3</v>
      </c>
      <c r="Q719" s="64">
        <f t="shared" si="1218"/>
        <v>97.3</v>
      </c>
      <c r="R719" s="64">
        <f t="shared" si="1217"/>
        <v>0</v>
      </c>
      <c r="S719" s="64">
        <f t="shared" si="1217"/>
        <v>97.3</v>
      </c>
      <c r="T719" s="64">
        <f t="shared" si="1217"/>
        <v>0</v>
      </c>
      <c r="U719" s="64">
        <f t="shared" si="1217"/>
        <v>97.3</v>
      </c>
    </row>
    <row r="720" spans="1:21" ht="15.75" hidden="1" outlineLevel="7" x14ac:dyDescent="0.2">
      <c r="A720" s="59" t="s">
        <v>418</v>
      </c>
      <c r="B720" s="59" t="s">
        <v>396</v>
      </c>
      <c r="C720" s="59" t="s">
        <v>229</v>
      </c>
      <c r="D720" s="59" t="s">
        <v>41</v>
      </c>
      <c r="E720" s="82" t="s">
        <v>42</v>
      </c>
      <c r="F720" s="3">
        <v>97.3</v>
      </c>
      <c r="G720" s="3"/>
      <c r="H720" s="3">
        <f>SUM(F720:G720)</f>
        <v>97.3</v>
      </c>
      <c r="I720" s="3"/>
      <c r="J720" s="3"/>
      <c r="K720" s="3">
        <f>SUM(H720:J720)</f>
        <v>97.3</v>
      </c>
      <c r="L720" s="3">
        <v>97.3</v>
      </c>
      <c r="M720" s="3"/>
      <c r="N720" s="3">
        <f>SUM(L720:M720)</f>
        <v>97.3</v>
      </c>
      <c r="O720" s="3"/>
      <c r="P720" s="3">
        <f>SUM(N720:O720)</f>
        <v>97.3</v>
      </c>
      <c r="Q720" s="3">
        <v>97.3</v>
      </c>
      <c r="R720" s="3"/>
      <c r="S720" s="3">
        <f>SUM(Q720:R720)</f>
        <v>97.3</v>
      </c>
      <c r="T720" s="3"/>
      <c r="U720" s="3">
        <f>SUM(S720:T720)</f>
        <v>97.3</v>
      </c>
    </row>
    <row r="721" spans="1:21" ht="15.75" outlineLevel="5" x14ac:dyDescent="0.2">
      <c r="A721" s="210" t="s">
        <v>418</v>
      </c>
      <c r="B721" s="210" t="s">
        <v>396</v>
      </c>
      <c r="C721" s="210" t="s">
        <v>231</v>
      </c>
      <c r="D721" s="210"/>
      <c r="E721" s="61" t="s">
        <v>232</v>
      </c>
      <c r="F721" s="64">
        <f t="shared" ref="F721:U721" si="1219">F722</f>
        <v>75</v>
      </c>
      <c r="G721" s="64">
        <f t="shared" si="1219"/>
        <v>0</v>
      </c>
      <c r="H721" s="64">
        <f t="shared" si="1219"/>
        <v>75</v>
      </c>
      <c r="I721" s="64">
        <f t="shared" si="1219"/>
        <v>10</v>
      </c>
      <c r="J721" s="64">
        <f t="shared" si="1219"/>
        <v>0</v>
      </c>
      <c r="K721" s="64">
        <f t="shared" si="1219"/>
        <v>85</v>
      </c>
      <c r="L721" s="64">
        <f t="shared" ref="L721:Q721" si="1220">L722</f>
        <v>75</v>
      </c>
      <c r="M721" s="64">
        <f t="shared" si="1219"/>
        <v>0</v>
      </c>
      <c r="N721" s="64">
        <f t="shared" si="1219"/>
        <v>75</v>
      </c>
      <c r="O721" s="64">
        <f t="shared" si="1219"/>
        <v>0</v>
      </c>
      <c r="P721" s="64">
        <f t="shared" si="1219"/>
        <v>75</v>
      </c>
      <c r="Q721" s="64">
        <f t="shared" si="1220"/>
        <v>75</v>
      </c>
      <c r="R721" s="64">
        <f t="shared" si="1219"/>
        <v>0</v>
      </c>
      <c r="S721" s="64">
        <f t="shared" si="1219"/>
        <v>75</v>
      </c>
      <c r="T721" s="64">
        <f t="shared" si="1219"/>
        <v>0</v>
      </c>
      <c r="U721" s="64">
        <f t="shared" si="1219"/>
        <v>75</v>
      </c>
    </row>
    <row r="722" spans="1:21" ht="15.75" outlineLevel="7" x14ac:dyDescent="0.2">
      <c r="A722" s="59" t="s">
        <v>418</v>
      </c>
      <c r="B722" s="59" t="s">
        <v>396</v>
      </c>
      <c r="C722" s="59" t="s">
        <v>231</v>
      </c>
      <c r="D722" s="59" t="s">
        <v>18</v>
      </c>
      <c r="E722" s="82" t="s">
        <v>19</v>
      </c>
      <c r="F722" s="3">
        <v>75</v>
      </c>
      <c r="G722" s="3"/>
      <c r="H722" s="3">
        <f>SUM(F722:G722)</f>
        <v>75</v>
      </c>
      <c r="I722" s="3">
        <v>10</v>
      </c>
      <c r="J722" s="3"/>
      <c r="K722" s="3">
        <f>SUM(H722:J722)</f>
        <v>85</v>
      </c>
      <c r="L722" s="69">
        <v>75</v>
      </c>
      <c r="M722" s="3"/>
      <c r="N722" s="3">
        <f>SUM(L722:M722)</f>
        <v>75</v>
      </c>
      <c r="O722" s="3"/>
      <c r="P722" s="3">
        <f>SUM(N722:O722)</f>
        <v>75</v>
      </c>
      <c r="Q722" s="69">
        <v>75</v>
      </c>
      <c r="R722" s="3"/>
      <c r="S722" s="3">
        <f>SUM(Q722:R722)</f>
        <v>75</v>
      </c>
      <c r="T722" s="3"/>
      <c r="U722" s="3">
        <f>SUM(S722:T722)</f>
        <v>75</v>
      </c>
    </row>
    <row r="723" spans="1:21" ht="31.5" hidden="1" outlineLevel="3" x14ac:dyDescent="0.2">
      <c r="A723" s="210" t="s">
        <v>418</v>
      </c>
      <c r="B723" s="210" t="s">
        <v>396</v>
      </c>
      <c r="C723" s="210" t="s">
        <v>211</v>
      </c>
      <c r="D723" s="210"/>
      <c r="E723" s="61" t="s">
        <v>639</v>
      </c>
      <c r="F723" s="64">
        <f>F724+F730</f>
        <v>58840.899999999994</v>
      </c>
      <c r="G723" s="64">
        <f t="shared" ref="G723:I723" si="1221">G724+G730</f>
        <v>0</v>
      </c>
      <c r="H723" s="64">
        <f t="shared" si="1221"/>
        <v>58840.899999999994</v>
      </c>
      <c r="I723" s="64">
        <f t="shared" si="1221"/>
        <v>0</v>
      </c>
      <c r="J723" s="64">
        <f t="shared" ref="J723:K723" si="1222">J724+J730</f>
        <v>0</v>
      </c>
      <c r="K723" s="64">
        <f t="shared" si="1222"/>
        <v>58840.899999999994</v>
      </c>
      <c r="L723" s="64">
        <f>L724+L730</f>
        <v>58845.799999999996</v>
      </c>
      <c r="M723" s="64">
        <f t="shared" ref="M723:O723" si="1223">M724+M730</f>
        <v>0</v>
      </c>
      <c r="N723" s="64">
        <f t="shared" ref="N723:P723" si="1224">N724+N730</f>
        <v>58845.799999999996</v>
      </c>
      <c r="O723" s="64">
        <f t="shared" si="1223"/>
        <v>0</v>
      </c>
      <c r="P723" s="64">
        <f t="shared" si="1224"/>
        <v>58845.799999999996</v>
      </c>
      <c r="Q723" s="64">
        <f>Q724+Q730</f>
        <v>58845.799999999996</v>
      </c>
      <c r="R723" s="64">
        <f t="shared" ref="R723:T723" si="1225">R724+R730</f>
        <v>0</v>
      </c>
      <c r="S723" s="64">
        <f t="shared" ref="S723:U723" si="1226">S724+S730</f>
        <v>58845.799999999996</v>
      </c>
      <c r="T723" s="64">
        <f t="shared" si="1225"/>
        <v>0</v>
      </c>
      <c r="U723" s="64">
        <f t="shared" si="1226"/>
        <v>58845.799999999996</v>
      </c>
    </row>
    <row r="724" spans="1:21" ht="31.5" hidden="1" outlineLevel="4" x14ac:dyDescent="0.2">
      <c r="A724" s="210" t="s">
        <v>418</v>
      </c>
      <c r="B724" s="210" t="s">
        <v>396</v>
      </c>
      <c r="C724" s="210" t="s">
        <v>212</v>
      </c>
      <c r="D724" s="210"/>
      <c r="E724" s="61" t="s">
        <v>26</v>
      </c>
      <c r="F724" s="64">
        <f>F725+F728</f>
        <v>27437.199999999997</v>
      </c>
      <c r="G724" s="64">
        <f t="shared" ref="G724:I724" si="1227">G725+G728</f>
        <v>0</v>
      </c>
      <c r="H724" s="64">
        <f t="shared" si="1227"/>
        <v>27437.199999999997</v>
      </c>
      <c r="I724" s="64">
        <f t="shared" si="1227"/>
        <v>0</v>
      </c>
      <c r="J724" s="64">
        <f t="shared" ref="J724:K724" si="1228">J725+J728</f>
        <v>0</v>
      </c>
      <c r="K724" s="64">
        <f t="shared" si="1228"/>
        <v>27437.199999999997</v>
      </c>
      <c r="L724" s="64">
        <f>L725+L728</f>
        <v>27437.199999999997</v>
      </c>
      <c r="M724" s="64">
        <f t="shared" ref="M724:O724" si="1229">M725+M728</f>
        <v>0</v>
      </c>
      <c r="N724" s="64">
        <f t="shared" ref="N724:P724" si="1230">N725+N728</f>
        <v>27437.199999999997</v>
      </c>
      <c r="O724" s="64">
        <f t="shared" si="1229"/>
        <v>0</v>
      </c>
      <c r="P724" s="64">
        <f t="shared" si="1230"/>
        <v>27437.199999999997</v>
      </c>
      <c r="Q724" s="64">
        <f>Q725+Q728</f>
        <v>27437.199999999997</v>
      </c>
      <c r="R724" s="64">
        <f t="shared" ref="R724:T724" si="1231">R725+R728</f>
        <v>0</v>
      </c>
      <c r="S724" s="64">
        <f t="shared" ref="S724:U724" si="1232">S725+S728</f>
        <v>27437.199999999997</v>
      </c>
      <c r="T724" s="64">
        <f t="shared" si="1231"/>
        <v>0</v>
      </c>
      <c r="U724" s="64">
        <f t="shared" si="1232"/>
        <v>27437.199999999997</v>
      </c>
    </row>
    <row r="725" spans="1:21" ht="15.75" hidden="1" outlineLevel="5" x14ac:dyDescent="0.2">
      <c r="A725" s="210" t="s">
        <v>418</v>
      </c>
      <c r="B725" s="210" t="s">
        <v>396</v>
      </c>
      <c r="C725" s="210" t="s">
        <v>233</v>
      </c>
      <c r="D725" s="210"/>
      <c r="E725" s="61" t="s">
        <v>28</v>
      </c>
      <c r="F725" s="64">
        <f t="shared" ref="F725:I725" si="1233">F726+F727</f>
        <v>13793.8</v>
      </c>
      <c r="G725" s="64">
        <f t="shared" si="1233"/>
        <v>0</v>
      </c>
      <c r="H725" s="64">
        <f t="shared" si="1233"/>
        <v>13793.8</v>
      </c>
      <c r="I725" s="64">
        <f t="shared" si="1233"/>
        <v>0</v>
      </c>
      <c r="J725" s="64">
        <f t="shared" ref="J725:K725" si="1234">J726+J727</f>
        <v>0</v>
      </c>
      <c r="K725" s="64">
        <f t="shared" si="1234"/>
        <v>13793.8</v>
      </c>
      <c r="L725" s="64">
        <f t="shared" ref="L725:S725" si="1235">L726+L727</f>
        <v>13793.8</v>
      </c>
      <c r="M725" s="64">
        <f t="shared" si="1235"/>
        <v>0</v>
      </c>
      <c r="N725" s="64">
        <f t="shared" si="1235"/>
        <v>13793.8</v>
      </c>
      <c r="O725" s="64">
        <f t="shared" ref="O725:P725" si="1236">O726+O727</f>
        <v>0</v>
      </c>
      <c r="P725" s="64">
        <f t="shared" si="1236"/>
        <v>13793.8</v>
      </c>
      <c r="Q725" s="64">
        <f t="shared" si="1235"/>
        <v>13793.8</v>
      </c>
      <c r="R725" s="64">
        <f t="shared" si="1235"/>
        <v>0</v>
      </c>
      <c r="S725" s="64">
        <f t="shared" si="1235"/>
        <v>13793.8</v>
      </c>
      <c r="T725" s="64">
        <f t="shared" ref="T725:U725" si="1237">T726+T727</f>
        <v>0</v>
      </c>
      <c r="U725" s="64">
        <f t="shared" si="1237"/>
        <v>13793.8</v>
      </c>
    </row>
    <row r="726" spans="1:21" ht="31.5" hidden="1" outlineLevel="7" x14ac:dyDescent="0.2">
      <c r="A726" s="59" t="s">
        <v>418</v>
      </c>
      <c r="B726" s="59" t="s">
        <v>396</v>
      </c>
      <c r="C726" s="59" t="s">
        <v>233</v>
      </c>
      <c r="D726" s="59" t="s">
        <v>3</v>
      </c>
      <c r="E726" s="82" t="s">
        <v>4</v>
      </c>
      <c r="F726" s="3">
        <v>13708.9</v>
      </c>
      <c r="G726" s="3"/>
      <c r="H726" s="3">
        <f t="shared" ref="H726:H727" si="1238">SUM(F726:G726)</f>
        <v>13708.9</v>
      </c>
      <c r="I726" s="3"/>
      <c r="J726" s="3"/>
      <c r="K726" s="3">
        <f t="shared" ref="K726:K727" si="1239">SUM(H726:J726)</f>
        <v>13708.9</v>
      </c>
      <c r="L726" s="69">
        <v>13708.9</v>
      </c>
      <c r="M726" s="3"/>
      <c r="N726" s="3">
        <f t="shared" ref="N726:N727" si="1240">SUM(L726:M726)</f>
        <v>13708.9</v>
      </c>
      <c r="O726" s="3"/>
      <c r="P726" s="3">
        <f t="shared" ref="P726:P727" si="1241">SUM(N726:O726)</f>
        <v>13708.9</v>
      </c>
      <c r="Q726" s="69">
        <v>13708.9</v>
      </c>
      <c r="R726" s="3"/>
      <c r="S726" s="3">
        <f t="shared" ref="S726:S727" si="1242">SUM(Q726:R726)</f>
        <v>13708.9</v>
      </c>
      <c r="T726" s="3"/>
      <c r="U726" s="3">
        <f t="shared" ref="U726:U727" si="1243">SUM(S726:T726)</f>
        <v>13708.9</v>
      </c>
    </row>
    <row r="727" spans="1:21" ht="15.75" hidden="1" outlineLevel="7" x14ac:dyDescent="0.2">
      <c r="A727" s="59" t="s">
        <v>418</v>
      </c>
      <c r="B727" s="59" t="s">
        <v>396</v>
      </c>
      <c r="C727" s="59" t="s">
        <v>233</v>
      </c>
      <c r="D727" s="59" t="s">
        <v>6</v>
      </c>
      <c r="E727" s="82" t="s">
        <v>7</v>
      </c>
      <c r="F727" s="3">
        <v>84.9</v>
      </c>
      <c r="G727" s="3"/>
      <c r="H727" s="3">
        <f t="shared" si="1238"/>
        <v>84.9</v>
      </c>
      <c r="I727" s="3"/>
      <c r="J727" s="3"/>
      <c r="K727" s="3">
        <f t="shared" si="1239"/>
        <v>84.9</v>
      </c>
      <c r="L727" s="69">
        <v>84.9</v>
      </c>
      <c r="M727" s="3"/>
      <c r="N727" s="3">
        <f t="shared" si="1240"/>
        <v>84.9</v>
      </c>
      <c r="O727" s="3"/>
      <c r="P727" s="3">
        <f t="shared" si="1241"/>
        <v>84.9</v>
      </c>
      <c r="Q727" s="69">
        <v>84.9</v>
      </c>
      <c r="R727" s="3"/>
      <c r="S727" s="3">
        <f t="shared" si="1242"/>
        <v>84.9</v>
      </c>
      <c r="T727" s="3"/>
      <c r="U727" s="3">
        <f t="shared" si="1243"/>
        <v>84.9</v>
      </c>
    </row>
    <row r="728" spans="1:21" ht="15.75" hidden="1" outlineLevel="5" x14ac:dyDescent="0.2">
      <c r="A728" s="210" t="s">
        <v>418</v>
      </c>
      <c r="B728" s="210" t="s">
        <v>396</v>
      </c>
      <c r="C728" s="210" t="s">
        <v>234</v>
      </c>
      <c r="D728" s="210"/>
      <c r="E728" s="61" t="s">
        <v>163</v>
      </c>
      <c r="F728" s="64">
        <f t="shared" ref="F728:U728" si="1244">F729</f>
        <v>13643.4</v>
      </c>
      <c r="G728" s="64">
        <f t="shared" si="1244"/>
        <v>0</v>
      </c>
      <c r="H728" s="64">
        <f t="shared" si="1244"/>
        <v>13643.4</v>
      </c>
      <c r="I728" s="64">
        <f t="shared" si="1244"/>
        <v>0</v>
      </c>
      <c r="J728" s="64">
        <f t="shared" si="1244"/>
        <v>0</v>
      </c>
      <c r="K728" s="64">
        <f t="shared" si="1244"/>
        <v>13643.4</v>
      </c>
      <c r="L728" s="64">
        <f t="shared" ref="L728:Q728" si="1245">L729</f>
        <v>13643.4</v>
      </c>
      <c r="M728" s="64">
        <f t="shared" si="1244"/>
        <v>0</v>
      </c>
      <c r="N728" s="64">
        <f t="shared" si="1244"/>
        <v>13643.4</v>
      </c>
      <c r="O728" s="64">
        <f t="shared" si="1244"/>
        <v>0</v>
      </c>
      <c r="P728" s="64">
        <f t="shared" si="1244"/>
        <v>13643.4</v>
      </c>
      <c r="Q728" s="64">
        <f t="shared" si="1245"/>
        <v>13643.4</v>
      </c>
      <c r="R728" s="64">
        <f t="shared" si="1244"/>
        <v>0</v>
      </c>
      <c r="S728" s="64">
        <f t="shared" si="1244"/>
        <v>13643.4</v>
      </c>
      <c r="T728" s="64">
        <f t="shared" si="1244"/>
        <v>0</v>
      </c>
      <c r="U728" s="64">
        <f t="shared" si="1244"/>
        <v>13643.4</v>
      </c>
    </row>
    <row r="729" spans="1:21" ht="15.75" hidden="1" outlineLevel="7" x14ac:dyDescent="0.2">
      <c r="A729" s="59" t="s">
        <v>418</v>
      </c>
      <c r="B729" s="59" t="s">
        <v>396</v>
      </c>
      <c r="C729" s="59" t="s">
        <v>234</v>
      </c>
      <c r="D729" s="59" t="s">
        <v>41</v>
      </c>
      <c r="E729" s="82" t="s">
        <v>42</v>
      </c>
      <c r="F729" s="3">
        <v>13643.4</v>
      </c>
      <c r="G729" s="3"/>
      <c r="H729" s="3">
        <f>SUM(F729:G729)</f>
        <v>13643.4</v>
      </c>
      <c r="I729" s="3"/>
      <c r="J729" s="3"/>
      <c r="K729" s="3">
        <f>SUM(H729:J729)</f>
        <v>13643.4</v>
      </c>
      <c r="L729" s="69">
        <v>13643.4</v>
      </c>
      <c r="M729" s="3"/>
      <c r="N729" s="3">
        <f>SUM(L729:M729)</f>
        <v>13643.4</v>
      </c>
      <c r="O729" s="3"/>
      <c r="P729" s="3">
        <f>SUM(N729:O729)</f>
        <v>13643.4</v>
      </c>
      <c r="Q729" s="69">
        <v>13643.4</v>
      </c>
      <c r="R729" s="3"/>
      <c r="S729" s="3">
        <f>SUM(Q729:R729)</f>
        <v>13643.4</v>
      </c>
      <c r="T729" s="3"/>
      <c r="U729" s="3">
        <f>SUM(S729:T729)</f>
        <v>13643.4</v>
      </c>
    </row>
    <row r="730" spans="1:21" ht="31.5" hidden="1" outlineLevel="4" x14ac:dyDescent="0.2">
      <c r="A730" s="210" t="s">
        <v>418</v>
      </c>
      <c r="B730" s="210" t="s">
        <v>396</v>
      </c>
      <c r="C730" s="210" t="s">
        <v>215</v>
      </c>
      <c r="D730" s="210"/>
      <c r="E730" s="61" t="s">
        <v>216</v>
      </c>
      <c r="F730" s="64">
        <f>F731+F733+F737</f>
        <v>31403.699999999997</v>
      </c>
      <c r="G730" s="64">
        <f t="shared" ref="G730:I730" si="1246">G731+G733+G737</f>
        <v>0</v>
      </c>
      <c r="H730" s="64">
        <f t="shared" si="1246"/>
        <v>31403.699999999997</v>
      </c>
      <c r="I730" s="64">
        <f t="shared" si="1246"/>
        <v>0</v>
      </c>
      <c r="J730" s="64">
        <f t="shared" ref="J730:K730" si="1247">J731+J733+J737</f>
        <v>0</v>
      </c>
      <c r="K730" s="64">
        <f t="shared" si="1247"/>
        <v>31403.699999999997</v>
      </c>
      <c r="L730" s="64">
        <f t="shared" ref="L730:Q730" si="1248">L731+L733+L737</f>
        <v>31408.6</v>
      </c>
      <c r="M730" s="64">
        <f t="shared" ref="M730:O730" si="1249">M731+M733+M737</f>
        <v>0</v>
      </c>
      <c r="N730" s="64">
        <f t="shared" ref="N730:P730" si="1250">N731+N733+N737</f>
        <v>31408.6</v>
      </c>
      <c r="O730" s="64">
        <f t="shared" si="1249"/>
        <v>0</v>
      </c>
      <c r="P730" s="64">
        <f t="shared" si="1250"/>
        <v>31408.6</v>
      </c>
      <c r="Q730" s="64">
        <f t="shared" si="1248"/>
        <v>31408.6</v>
      </c>
      <c r="R730" s="64">
        <f t="shared" ref="R730:T730" si="1251">R731+R733+R737</f>
        <v>0</v>
      </c>
      <c r="S730" s="64">
        <f t="shared" ref="S730:U730" si="1252">S731+S733+S737</f>
        <v>31408.6</v>
      </c>
      <c r="T730" s="64">
        <f t="shared" si="1251"/>
        <v>0</v>
      </c>
      <c r="U730" s="64">
        <f t="shared" si="1252"/>
        <v>31408.6</v>
      </c>
    </row>
    <row r="731" spans="1:21" ht="15.75" hidden="1" outlineLevel="4" x14ac:dyDescent="0.2">
      <c r="A731" s="210" t="s">
        <v>418</v>
      </c>
      <c r="B731" s="210" t="s">
        <v>396</v>
      </c>
      <c r="C731" s="210" t="s">
        <v>226</v>
      </c>
      <c r="D731" s="210"/>
      <c r="E731" s="61" t="s">
        <v>227</v>
      </c>
      <c r="F731" s="64">
        <f>F732</f>
        <v>4455</v>
      </c>
      <c r="G731" s="64">
        <f t="shared" ref="G731:K731" si="1253">G732</f>
        <v>0</v>
      </c>
      <c r="H731" s="64">
        <f t="shared" si="1253"/>
        <v>4455</v>
      </c>
      <c r="I731" s="64">
        <f t="shared" si="1253"/>
        <v>0</v>
      </c>
      <c r="J731" s="64">
        <f t="shared" si="1253"/>
        <v>0</v>
      </c>
      <c r="K731" s="64">
        <f t="shared" si="1253"/>
        <v>4455</v>
      </c>
      <c r="L731" s="64">
        <f>L732</f>
        <v>4455</v>
      </c>
      <c r="M731" s="64">
        <f t="shared" ref="M731:O731" si="1254">M732</f>
        <v>0</v>
      </c>
      <c r="N731" s="64">
        <f t="shared" ref="N731:P731" si="1255">N732</f>
        <v>4455</v>
      </c>
      <c r="O731" s="64">
        <f t="shared" si="1254"/>
        <v>0</v>
      </c>
      <c r="P731" s="64">
        <f t="shared" si="1255"/>
        <v>4455</v>
      </c>
      <c r="Q731" s="64">
        <f>Q732</f>
        <v>4455</v>
      </c>
      <c r="R731" s="64">
        <f t="shared" ref="R731:T731" si="1256">R732</f>
        <v>0</v>
      </c>
      <c r="S731" s="64">
        <f t="shared" ref="S731:U731" si="1257">S732</f>
        <v>4455</v>
      </c>
      <c r="T731" s="64">
        <f t="shared" si="1256"/>
        <v>0</v>
      </c>
      <c r="U731" s="64">
        <f t="shared" si="1257"/>
        <v>4455</v>
      </c>
    </row>
    <row r="732" spans="1:21" ht="15.75" hidden="1" outlineLevel="4" x14ac:dyDescent="0.2">
      <c r="A732" s="59" t="s">
        <v>418</v>
      </c>
      <c r="B732" s="59" t="s">
        <v>396</v>
      </c>
      <c r="C732" s="59" t="s">
        <v>226</v>
      </c>
      <c r="D732" s="59" t="s">
        <v>41</v>
      </c>
      <c r="E732" s="82" t="s">
        <v>42</v>
      </c>
      <c r="F732" s="3">
        <v>4455</v>
      </c>
      <c r="G732" s="3"/>
      <c r="H732" s="3">
        <f>SUM(F732:G732)</f>
        <v>4455</v>
      </c>
      <c r="I732" s="3"/>
      <c r="J732" s="3"/>
      <c r="K732" s="3">
        <f>SUM(H732:J732)</f>
        <v>4455</v>
      </c>
      <c r="L732" s="69">
        <v>4455</v>
      </c>
      <c r="M732" s="3"/>
      <c r="N732" s="3">
        <f>SUM(L732:M732)</f>
        <v>4455</v>
      </c>
      <c r="O732" s="3"/>
      <c r="P732" s="3">
        <f>SUM(N732:O732)</f>
        <v>4455</v>
      </c>
      <c r="Q732" s="69">
        <v>4455</v>
      </c>
      <c r="R732" s="3"/>
      <c r="S732" s="3">
        <f>SUM(Q732:R732)</f>
        <v>4455</v>
      </c>
      <c r="T732" s="3"/>
      <c r="U732" s="3">
        <f>SUM(S732:T732)</f>
        <v>4455</v>
      </c>
    </row>
    <row r="733" spans="1:21" ht="15.75" hidden="1" outlineLevel="4" x14ac:dyDescent="0.2">
      <c r="A733" s="210" t="s">
        <v>418</v>
      </c>
      <c r="B733" s="210" t="s">
        <v>396</v>
      </c>
      <c r="C733" s="210" t="s">
        <v>541</v>
      </c>
      <c r="D733" s="210"/>
      <c r="E733" s="61" t="s">
        <v>542</v>
      </c>
      <c r="F733" s="64">
        <f>F734+F735+F736</f>
        <v>26692.6</v>
      </c>
      <c r="G733" s="64">
        <f t="shared" ref="G733:I733" si="1258">G734+G735+G736</f>
        <v>0</v>
      </c>
      <c r="H733" s="64">
        <f t="shared" si="1258"/>
        <v>26692.6</v>
      </c>
      <c r="I733" s="64">
        <f t="shared" si="1258"/>
        <v>0</v>
      </c>
      <c r="J733" s="64">
        <f t="shared" ref="J733:K733" si="1259">J734+J735+J736</f>
        <v>0</v>
      </c>
      <c r="K733" s="64">
        <f t="shared" si="1259"/>
        <v>26692.6</v>
      </c>
      <c r="L733" s="64">
        <f t="shared" ref="L733:Q733" si="1260">L734+L735+L736</f>
        <v>26692.6</v>
      </c>
      <c r="M733" s="64">
        <f t="shared" ref="M733:O733" si="1261">M734+M735+M736</f>
        <v>0</v>
      </c>
      <c r="N733" s="64">
        <f t="shared" ref="N733:P733" si="1262">N734+N735+N736</f>
        <v>26692.6</v>
      </c>
      <c r="O733" s="64">
        <f t="shared" si="1261"/>
        <v>0</v>
      </c>
      <c r="P733" s="64">
        <f t="shared" si="1262"/>
        <v>26692.6</v>
      </c>
      <c r="Q733" s="64">
        <f t="shared" si="1260"/>
        <v>26692.6</v>
      </c>
      <c r="R733" s="64">
        <f t="shared" ref="R733:T733" si="1263">R734+R735+R736</f>
        <v>0</v>
      </c>
      <c r="S733" s="64">
        <f t="shared" ref="S733:U733" si="1264">S734+S735+S736</f>
        <v>26692.6</v>
      </c>
      <c r="T733" s="64">
        <f t="shared" si="1263"/>
        <v>0</v>
      </c>
      <c r="U733" s="64">
        <f t="shared" si="1264"/>
        <v>26692.6</v>
      </c>
    </row>
    <row r="734" spans="1:21" ht="15.75" hidden="1" outlineLevel="4" x14ac:dyDescent="0.2">
      <c r="A734" s="59" t="s">
        <v>418</v>
      </c>
      <c r="B734" s="59" t="s">
        <v>396</v>
      </c>
      <c r="C734" s="59" t="s">
        <v>541</v>
      </c>
      <c r="D734" s="59" t="s">
        <v>18</v>
      </c>
      <c r="E734" s="82" t="s">
        <v>19</v>
      </c>
      <c r="F734" s="3">
        <v>210.7</v>
      </c>
      <c r="G734" s="3"/>
      <c r="H734" s="3">
        <f t="shared" ref="H734:H736" si="1265">SUM(F734:G734)</f>
        <v>210.7</v>
      </c>
      <c r="I734" s="3"/>
      <c r="J734" s="3"/>
      <c r="K734" s="3">
        <f t="shared" ref="K734:K736" si="1266">SUM(H734:J734)</f>
        <v>210.7</v>
      </c>
      <c r="L734" s="3">
        <v>210.7</v>
      </c>
      <c r="M734" s="3"/>
      <c r="N734" s="3">
        <f t="shared" ref="N734:N736" si="1267">SUM(L734:M734)</f>
        <v>210.7</v>
      </c>
      <c r="O734" s="3"/>
      <c r="P734" s="3">
        <f t="shared" ref="P734:P736" si="1268">SUM(N734:O734)</f>
        <v>210.7</v>
      </c>
      <c r="Q734" s="3">
        <v>210.7</v>
      </c>
      <c r="R734" s="3"/>
      <c r="S734" s="3">
        <f t="shared" ref="S734:S736" si="1269">SUM(Q734:R734)</f>
        <v>210.7</v>
      </c>
      <c r="T734" s="3"/>
      <c r="U734" s="3">
        <f t="shared" ref="U734:U736" si="1270">SUM(S734:T734)</f>
        <v>210.7</v>
      </c>
    </row>
    <row r="735" spans="1:21" ht="15.75" hidden="1" outlineLevel="4" x14ac:dyDescent="0.2">
      <c r="A735" s="59" t="s">
        <v>418</v>
      </c>
      <c r="B735" s="59" t="s">
        <v>396</v>
      </c>
      <c r="C735" s="59" t="s">
        <v>541</v>
      </c>
      <c r="D735" s="59" t="s">
        <v>41</v>
      </c>
      <c r="E735" s="82" t="s">
        <v>42</v>
      </c>
      <c r="F735" s="3">
        <v>7903.1</v>
      </c>
      <c r="G735" s="3"/>
      <c r="H735" s="3">
        <f t="shared" si="1265"/>
        <v>7903.1</v>
      </c>
      <c r="I735" s="3"/>
      <c r="J735" s="3"/>
      <c r="K735" s="3">
        <f t="shared" si="1266"/>
        <v>7903.1</v>
      </c>
      <c r="L735" s="3">
        <v>7903.1</v>
      </c>
      <c r="M735" s="3"/>
      <c r="N735" s="3">
        <f t="shared" si="1267"/>
        <v>7903.1</v>
      </c>
      <c r="O735" s="3"/>
      <c r="P735" s="3">
        <f t="shared" si="1268"/>
        <v>7903.1</v>
      </c>
      <c r="Q735" s="3">
        <v>7903.1</v>
      </c>
      <c r="R735" s="3"/>
      <c r="S735" s="3">
        <f t="shared" si="1269"/>
        <v>7903.1</v>
      </c>
      <c r="T735" s="3"/>
      <c r="U735" s="3">
        <f t="shared" si="1270"/>
        <v>7903.1</v>
      </c>
    </row>
    <row r="736" spans="1:21" ht="15.75" hidden="1" outlineLevel="4" x14ac:dyDescent="0.2">
      <c r="A736" s="59" t="s">
        <v>418</v>
      </c>
      <c r="B736" s="59" t="s">
        <v>396</v>
      </c>
      <c r="C736" s="59" t="s">
        <v>541</v>
      </c>
      <c r="D736" s="59" t="s">
        <v>14</v>
      </c>
      <c r="E736" s="82" t="s">
        <v>15</v>
      </c>
      <c r="F736" s="3">
        <v>18578.8</v>
      </c>
      <c r="G736" s="3"/>
      <c r="H736" s="3">
        <f t="shared" si="1265"/>
        <v>18578.8</v>
      </c>
      <c r="I736" s="3"/>
      <c r="J736" s="3"/>
      <c r="K736" s="3">
        <f t="shared" si="1266"/>
        <v>18578.8</v>
      </c>
      <c r="L736" s="3">
        <v>18578.8</v>
      </c>
      <c r="M736" s="3"/>
      <c r="N736" s="3">
        <f t="shared" si="1267"/>
        <v>18578.8</v>
      </c>
      <c r="O736" s="3"/>
      <c r="P736" s="3">
        <f t="shared" si="1268"/>
        <v>18578.8</v>
      </c>
      <c r="Q736" s="3">
        <v>18578.8</v>
      </c>
      <c r="R736" s="3"/>
      <c r="S736" s="3">
        <f t="shared" si="1269"/>
        <v>18578.8</v>
      </c>
      <c r="T736" s="3"/>
      <c r="U736" s="3">
        <f t="shared" si="1270"/>
        <v>18578.8</v>
      </c>
    </row>
    <row r="737" spans="1:21" ht="15.75" hidden="1" outlineLevel="4" x14ac:dyDescent="0.2">
      <c r="A737" s="210" t="s">
        <v>418</v>
      </c>
      <c r="B737" s="210" t="s">
        <v>396</v>
      </c>
      <c r="C737" s="210" t="s">
        <v>530</v>
      </c>
      <c r="D737" s="210"/>
      <c r="E737" s="61" t="s">
        <v>531</v>
      </c>
      <c r="F737" s="64">
        <f>F738+F739</f>
        <v>256.10000000000002</v>
      </c>
      <c r="G737" s="64">
        <f t="shared" ref="G737:I737" si="1271">G738+G739</f>
        <v>0</v>
      </c>
      <c r="H737" s="64">
        <f t="shared" si="1271"/>
        <v>256.10000000000002</v>
      </c>
      <c r="I737" s="64">
        <f t="shared" si="1271"/>
        <v>0</v>
      </c>
      <c r="J737" s="64">
        <f t="shared" ref="J737:K737" si="1272">J738+J739</f>
        <v>0</v>
      </c>
      <c r="K737" s="64">
        <f t="shared" si="1272"/>
        <v>256.10000000000002</v>
      </c>
      <c r="L737" s="64">
        <f t="shared" ref="L737:Q737" si="1273">L738+L739</f>
        <v>261</v>
      </c>
      <c r="M737" s="64">
        <f t="shared" ref="M737:O737" si="1274">M738+M739</f>
        <v>0</v>
      </c>
      <c r="N737" s="64">
        <f t="shared" ref="N737:P737" si="1275">N738+N739</f>
        <v>261</v>
      </c>
      <c r="O737" s="64">
        <f t="shared" si="1274"/>
        <v>0</v>
      </c>
      <c r="P737" s="64">
        <f t="shared" si="1275"/>
        <v>261</v>
      </c>
      <c r="Q737" s="64">
        <f t="shared" si="1273"/>
        <v>261</v>
      </c>
      <c r="R737" s="64">
        <f t="shared" ref="R737:T737" si="1276">R738+R739</f>
        <v>0</v>
      </c>
      <c r="S737" s="64">
        <f t="shared" ref="S737:U737" si="1277">S738+S739</f>
        <v>261</v>
      </c>
      <c r="T737" s="64">
        <f t="shared" si="1276"/>
        <v>0</v>
      </c>
      <c r="U737" s="64">
        <f t="shared" si="1277"/>
        <v>261</v>
      </c>
    </row>
    <row r="738" spans="1:21" ht="31.5" hidden="1" outlineLevel="4" x14ac:dyDescent="0.2">
      <c r="A738" s="59" t="s">
        <v>418</v>
      </c>
      <c r="B738" s="59" t="s">
        <v>396</v>
      </c>
      <c r="C738" s="59" t="s">
        <v>530</v>
      </c>
      <c r="D738" s="59" t="s">
        <v>3</v>
      </c>
      <c r="E738" s="82" t="s">
        <v>4</v>
      </c>
      <c r="F738" s="8">
        <v>248.4</v>
      </c>
      <c r="G738" s="3"/>
      <c r="H738" s="3">
        <f t="shared" ref="H738:H739" si="1278">SUM(F738:G738)</f>
        <v>248.4</v>
      </c>
      <c r="I738" s="3"/>
      <c r="J738" s="3"/>
      <c r="K738" s="3">
        <f t="shared" ref="K738:K739" si="1279">SUM(H738:J738)</f>
        <v>248.4</v>
      </c>
      <c r="L738" s="8">
        <v>253.4</v>
      </c>
      <c r="M738" s="3"/>
      <c r="N738" s="3">
        <f t="shared" ref="N738:N739" si="1280">SUM(L738:M738)</f>
        <v>253.4</v>
      </c>
      <c r="O738" s="3"/>
      <c r="P738" s="3">
        <f t="shared" ref="P738:P739" si="1281">SUM(N738:O738)</f>
        <v>253.4</v>
      </c>
      <c r="Q738" s="8">
        <v>253.4</v>
      </c>
      <c r="R738" s="3"/>
      <c r="S738" s="3">
        <f t="shared" ref="S738:S739" si="1282">SUM(Q738:R738)</f>
        <v>253.4</v>
      </c>
      <c r="T738" s="3"/>
      <c r="U738" s="3">
        <f t="shared" ref="U738:U739" si="1283">SUM(S738:T738)</f>
        <v>253.4</v>
      </c>
    </row>
    <row r="739" spans="1:21" ht="15.75" hidden="1" outlineLevel="4" x14ac:dyDescent="0.2">
      <c r="A739" s="59" t="s">
        <v>418</v>
      </c>
      <c r="B739" s="59" t="s">
        <v>396</v>
      </c>
      <c r="C739" s="59" t="s">
        <v>530</v>
      </c>
      <c r="D739" s="59" t="s">
        <v>6</v>
      </c>
      <c r="E739" s="82" t="s">
        <v>7</v>
      </c>
      <c r="F739" s="8">
        <v>7.7</v>
      </c>
      <c r="G739" s="3"/>
      <c r="H739" s="3">
        <f t="shared" si="1278"/>
        <v>7.7</v>
      </c>
      <c r="I739" s="3"/>
      <c r="J739" s="3"/>
      <c r="K739" s="3">
        <f t="shared" si="1279"/>
        <v>7.7</v>
      </c>
      <c r="L739" s="8">
        <v>7.6</v>
      </c>
      <c r="M739" s="3"/>
      <c r="N739" s="3">
        <f t="shared" si="1280"/>
        <v>7.6</v>
      </c>
      <c r="O739" s="3"/>
      <c r="P739" s="3">
        <f t="shared" si="1281"/>
        <v>7.6</v>
      </c>
      <c r="Q739" s="8">
        <v>7.6</v>
      </c>
      <c r="R739" s="3"/>
      <c r="S739" s="3">
        <f t="shared" si="1282"/>
        <v>7.6</v>
      </c>
      <c r="T739" s="3"/>
      <c r="U739" s="3">
        <f t="shared" si="1283"/>
        <v>7.6</v>
      </c>
    </row>
    <row r="740" spans="1:21" ht="31.5" hidden="1" outlineLevel="2" x14ac:dyDescent="0.2">
      <c r="A740" s="210" t="s">
        <v>418</v>
      </c>
      <c r="B740" s="210" t="s">
        <v>396</v>
      </c>
      <c r="C740" s="210" t="s">
        <v>31</v>
      </c>
      <c r="D740" s="210"/>
      <c r="E740" s="61" t="s">
        <v>645</v>
      </c>
      <c r="F740" s="64">
        <f t="shared" ref="F740:U740" si="1284">F741</f>
        <v>482.1</v>
      </c>
      <c r="G740" s="64">
        <f t="shared" si="1284"/>
        <v>0</v>
      </c>
      <c r="H740" s="64">
        <f t="shared" si="1284"/>
        <v>482.1</v>
      </c>
      <c r="I740" s="64">
        <f t="shared" si="1284"/>
        <v>0</v>
      </c>
      <c r="J740" s="64">
        <f t="shared" si="1284"/>
        <v>0</v>
      </c>
      <c r="K740" s="64">
        <f t="shared" si="1284"/>
        <v>482.1</v>
      </c>
      <c r="L740" s="64">
        <f t="shared" ref="L740:Q740" si="1285">L741</f>
        <v>482.1</v>
      </c>
      <c r="M740" s="64">
        <f t="shared" si="1284"/>
        <v>0</v>
      </c>
      <c r="N740" s="64">
        <f t="shared" si="1284"/>
        <v>482.1</v>
      </c>
      <c r="O740" s="64">
        <f t="shared" si="1284"/>
        <v>0</v>
      </c>
      <c r="P740" s="64">
        <f t="shared" si="1284"/>
        <v>482.1</v>
      </c>
      <c r="Q740" s="64">
        <f t="shared" si="1285"/>
        <v>482.1</v>
      </c>
      <c r="R740" s="64">
        <f t="shared" si="1284"/>
        <v>0</v>
      </c>
      <c r="S740" s="64">
        <f t="shared" si="1284"/>
        <v>482.1</v>
      </c>
      <c r="T740" s="64">
        <f t="shared" si="1284"/>
        <v>0</v>
      </c>
      <c r="U740" s="64">
        <f t="shared" si="1284"/>
        <v>482.1</v>
      </c>
    </row>
    <row r="741" spans="1:21" ht="15.75" hidden="1" outlineLevel="3" x14ac:dyDescent="0.2">
      <c r="A741" s="210" t="s">
        <v>418</v>
      </c>
      <c r="B741" s="210" t="s">
        <v>396</v>
      </c>
      <c r="C741" s="210" t="s">
        <v>32</v>
      </c>
      <c r="D741" s="210"/>
      <c r="E741" s="61" t="s">
        <v>646</v>
      </c>
      <c r="F741" s="64">
        <f>F742+F746</f>
        <v>482.1</v>
      </c>
      <c r="G741" s="64">
        <f t="shared" ref="G741:I741" si="1286">G742+G746</f>
        <v>0</v>
      </c>
      <c r="H741" s="64">
        <f t="shared" si="1286"/>
        <v>482.1</v>
      </c>
      <c r="I741" s="64">
        <f t="shared" si="1286"/>
        <v>0</v>
      </c>
      <c r="J741" s="64">
        <f t="shared" ref="J741:K741" si="1287">J742+J746</f>
        <v>0</v>
      </c>
      <c r="K741" s="64">
        <f t="shared" si="1287"/>
        <v>482.1</v>
      </c>
      <c r="L741" s="64">
        <f>L742+L746</f>
        <v>482.1</v>
      </c>
      <c r="M741" s="64">
        <f t="shared" ref="M741:O741" si="1288">M742+M746</f>
        <v>0</v>
      </c>
      <c r="N741" s="64">
        <f t="shared" ref="N741:P741" si="1289">N742+N746</f>
        <v>482.1</v>
      </c>
      <c r="O741" s="64">
        <f t="shared" si="1288"/>
        <v>0</v>
      </c>
      <c r="P741" s="64">
        <f t="shared" si="1289"/>
        <v>482.1</v>
      </c>
      <c r="Q741" s="64">
        <f>Q742+Q746</f>
        <v>482.1</v>
      </c>
      <c r="R741" s="64">
        <f t="shared" ref="R741:T741" si="1290">R742+R746</f>
        <v>0</v>
      </c>
      <c r="S741" s="64">
        <f t="shared" ref="S741:U741" si="1291">S742+S746</f>
        <v>482.1</v>
      </c>
      <c r="T741" s="64">
        <f t="shared" si="1290"/>
        <v>0</v>
      </c>
      <c r="U741" s="64">
        <f t="shared" si="1291"/>
        <v>482.1</v>
      </c>
    </row>
    <row r="742" spans="1:21" ht="15.75" hidden="1" outlineLevel="4" x14ac:dyDescent="0.2">
      <c r="A742" s="210" t="s">
        <v>418</v>
      </c>
      <c r="B742" s="210" t="s">
        <v>396</v>
      </c>
      <c r="C742" s="210" t="s">
        <v>78</v>
      </c>
      <c r="D742" s="210"/>
      <c r="E742" s="61" t="s">
        <v>79</v>
      </c>
      <c r="F742" s="64">
        <f>F743</f>
        <v>455.1</v>
      </c>
      <c r="G742" s="64">
        <f t="shared" ref="G742:K742" si="1292">G743</f>
        <v>0</v>
      </c>
      <c r="H742" s="64">
        <f t="shared" si="1292"/>
        <v>455.1</v>
      </c>
      <c r="I742" s="64">
        <f t="shared" si="1292"/>
        <v>0</v>
      </c>
      <c r="J742" s="64">
        <f t="shared" si="1292"/>
        <v>0</v>
      </c>
      <c r="K742" s="64">
        <f t="shared" si="1292"/>
        <v>455.1</v>
      </c>
      <c r="L742" s="64">
        <f>L743</f>
        <v>455.1</v>
      </c>
      <c r="M742" s="64">
        <f t="shared" ref="M742:O742" si="1293">M743</f>
        <v>0</v>
      </c>
      <c r="N742" s="64">
        <f t="shared" ref="N742:P742" si="1294">N743</f>
        <v>455.1</v>
      </c>
      <c r="O742" s="64">
        <f t="shared" si="1293"/>
        <v>0</v>
      </c>
      <c r="P742" s="64">
        <f t="shared" si="1294"/>
        <v>455.1</v>
      </c>
      <c r="Q742" s="64">
        <f>Q743</f>
        <v>455.1</v>
      </c>
      <c r="R742" s="64">
        <f t="shared" ref="R742:T742" si="1295">R743</f>
        <v>0</v>
      </c>
      <c r="S742" s="64">
        <f t="shared" ref="S742:U742" si="1296">S743</f>
        <v>455.1</v>
      </c>
      <c r="T742" s="64">
        <f t="shared" si="1295"/>
        <v>0</v>
      </c>
      <c r="U742" s="64">
        <f t="shared" si="1296"/>
        <v>455.1</v>
      </c>
    </row>
    <row r="743" spans="1:21" ht="15.75" hidden="1" outlineLevel="5" x14ac:dyDescent="0.2">
      <c r="A743" s="210" t="s">
        <v>418</v>
      </c>
      <c r="B743" s="210" t="s">
        <v>396</v>
      </c>
      <c r="C743" s="210" t="s">
        <v>235</v>
      </c>
      <c r="D743" s="210"/>
      <c r="E743" s="61" t="s">
        <v>236</v>
      </c>
      <c r="F743" s="64">
        <f t="shared" ref="F743:I743" si="1297">F744+F745</f>
        <v>455.1</v>
      </c>
      <c r="G743" s="64">
        <f t="shared" si="1297"/>
        <v>0</v>
      </c>
      <c r="H743" s="64">
        <f t="shared" si="1297"/>
        <v>455.1</v>
      </c>
      <c r="I743" s="64">
        <f t="shared" si="1297"/>
        <v>0</v>
      </c>
      <c r="J743" s="64">
        <f t="shared" ref="J743:K743" si="1298">J744+J745</f>
        <v>0</v>
      </c>
      <c r="K743" s="64">
        <f t="shared" si="1298"/>
        <v>455.1</v>
      </c>
      <c r="L743" s="64">
        <f t="shared" ref="L743:S743" si="1299">L744+L745</f>
        <v>455.1</v>
      </c>
      <c r="M743" s="64">
        <f t="shared" si="1299"/>
        <v>0</v>
      </c>
      <c r="N743" s="64">
        <f t="shared" si="1299"/>
        <v>455.1</v>
      </c>
      <c r="O743" s="64">
        <f t="shared" ref="O743:P743" si="1300">O744+O745</f>
        <v>0</v>
      </c>
      <c r="P743" s="64">
        <f t="shared" si="1300"/>
        <v>455.1</v>
      </c>
      <c r="Q743" s="64">
        <f t="shared" si="1299"/>
        <v>455.1</v>
      </c>
      <c r="R743" s="64">
        <f t="shared" si="1299"/>
        <v>0</v>
      </c>
      <c r="S743" s="64">
        <f t="shared" si="1299"/>
        <v>455.1</v>
      </c>
      <c r="T743" s="64">
        <f t="shared" ref="T743:U743" si="1301">T744+T745</f>
        <v>0</v>
      </c>
      <c r="U743" s="64">
        <f t="shared" si="1301"/>
        <v>455.1</v>
      </c>
    </row>
    <row r="744" spans="1:21" ht="15.75" hidden="1" outlineLevel="7" x14ac:dyDescent="0.2">
      <c r="A744" s="59" t="s">
        <v>418</v>
      </c>
      <c r="B744" s="59" t="s">
        <v>396</v>
      </c>
      <c r="C744" s="59" t="s">
        <v>235</v>
      </c>
      <c r="D744" s="59" t="s">
        <v>6</v>
      </c>
      <c r="E744" s="82" t="s">
        <v>7</v>
      </c>
      <c r="F744" s="3">
        <v>393.6</v>
      </c>
      <c r="G744" s="3"/>
      <c r="H744" s="3">
        <f t="shared" ref="H744:H745" si="1302">SUM(F744:G744)</f>
        <v>393.6</v>
      </c>
      <c r="I744" s="3"/>
      <c r="J744" s="3"/>
      <c r="K744" s="3">
        <f t="shared" ref="K744:K745" si="1303">SUM(H744:J744)</f>
        <v>393.6</v>
      </c>
      <c r="L744" s="69">
        <v>393.6</v>
      </c>
      <c r="M744" s="3"/>
      <c r="N744" s="3">
        <f t="shared" ref="N744:N745" si="1304">SUM(L744:M744)</f>
        <v>393.6</v>
      </c>
      <c r="O744" s="3"/>
      <c r="P744" s="3">
        <f t="shared" ref="P744:P745" si="1305">SUM(N744:O744)</f>
        <v>393.6</v>
      </c>
      <c r="Q744" s="69">
        <v>393.6</v>
      </c>
      <c r="R744" s="3"/>
      <c r="S744" s="3">
        <f t="shared" ref="S744:S745" si="1306">SUM(Q744:R744)</f>
        <v>393.6</v>
      </c>
      <c r="T744" s="3"/>
      <c r="U744" s="3">
        <f t="shared" ref="U744:U745" si="1307">SUM(S744:T744)</f>
        <v>393.6</v>
      </c>
    </row>
    <row r="745" spans="1:21" ht="15.75" hidden="1" outlineLevel="7" x14ac:dyDescent="0.2">
      <c r="A745" s="59" t="s">
        <v>418</v>
      </c>
      <c r="B745" s="59" t="s">
        <v>396</v>
      </c>
      <c r="C745" s="59" t="s">
        <v>235</v>
      </c>
      <c r="D745" s="59" t="s">
        <v>41</v>
      </c>
      <c r="E745" s="82" t="s">
        <v>42</v>
      </c>
      <c r="F745" s="3">
        <v>61.5</v>
      </c>
      <c r="G745" s="3"/>
      <c r="H745" s="3">
        <f t="shared" si="1302"/>
        <v>61.5</v>
      </c>
      <c r="I745" s="3"/>
      <c r="J745" s="3"/>
      <c r="K745" s="3">
        <f t="shared" si="1303"/>
        <v>61.5</v>
      </c>
      <c r="L745" s="69">
        <v>61.5</v>
      </c>
      <c r="M745" s="3"/>
      <c r="N745" s="3">
        <f t="shared" si="1304"/>
        <v>61.5</v>
      </c>
      <c r="O745" s="3"/>
      <c r="P745" s="3">
        <f t="shared" si="1305"/>
        <v>61.5</v>
      </c>
      <c r="Q745" s="69">
        <v>61.5</v>
      </c>
      <c r="R745" s="3"/>
      <c r="S745" s="3">
        <f t="shared" si="1306"/>
        <v>61.5</v>
      </c>
      <c r="T745" s="3"/>
      <c r="U745" s="3">
        <f t="shared" si="1307"/>
        <v>61.5</v>
      </c>
    </row>
    <row r="746" spans="1:21" ht="31.5" hidden="1" outlineLevel="4" x14ac:dyDescent="0.2">
      <c r="A746" s="210" t="s">
        <v>418</v>
      </c>
      <c r="B746" s="210" t="s">
        <v>396</v>
      </c>
      <c r="C746" s="210" t="s">
        <v>237</v>
      </c>
      <c r="D746" s="210"/>
      <c r="E746" s="61" t="s">
        <v>238</v>
      </c>
      <c r="F746" s="64">
        <f t="shared" ref="F746:U746" si="1308">F747</f>
        <v>27</v>
      </c>
      <c r="G746" s="64">
        <f t="shared" si="1308"/>
        <v>0</v>
      </c>
      <c r="H746" s="64">
        <f t="shared" si="1308"/>
        <v>27</v>
      </c>
      <c r="I746" s="64">
        <f t="shared" si="1308"/>
        <v>0</v>
      </c>
      <c r="J746" s="64">
        <f t="shared" si="1308"/>
        <v>0</v>
      </c>
      <c r="K746" s="64">
        <f t="shared" si="1308"/>
        <v>27</v>
      </c>
      <c r="L746" s="64">
        <f t="shared" ref="L746:Q746" si="1309">L747</f>
        <v>27</v>
      </c>
      <c r="M746" s="64">
        <f t="shared" si="1308"/>
        <v>0</v>
      </c>
      <c r="N746" s="64">
        <f t="shared" si="1308"/>
        <v>27</v>
      </c>
      <c r="O746" s="64">
        <f t="shared" si="1308"/>
        <v>0</v>
      </c>
      <c r="P746" s="64">
        <f t="shared" si="1308"/>
        <v>27</v>
      </c>
      <c r="Q746" s="64">
        <f t="shared" si="1309"/>
        <v>27</v>
      </c>
      <c r="R746" s="64">
        <f t="shared" si="1308"/>
        <v>0</v>
      </c>
      <c r="S746" s="64">
        <f t="shared" si="1308"/>
        <v>27</v>
      </c>
      <c r="T746" s="64">
        <f t="shared" si="1308"/>
        <v>0</v>
      </c>
      <c r="U746" s="64">
        <f t="shared" si="1308"/>
        <v>27</v>
      </c>
    </row>
    <row r="747" spans="1:21" ht="31.5" hidden="1" outlineLevel="5" x14ac:dyDescent="0.2">
      <c r="A747" s="210" t="s">
        <v>418</v>
      </c>
      <c r="B747" s="210" t="s">
        <v>396</v>
      </c>
      <c r="C747" s="210" t="s">
        <v>239</v>
      </c>
      <c r="D747" s="210"/>
      <c r="E747" s="61" t="s">
        <v>240</v>
      </c>
      <c r="F747" s="64">
        <f t="shared" ref="F747:I747" si="1310">F748+F749</f>
        <v>27</v>
      </c>
      <c r="G747" s="64">
        <f t="shared" si="1310"/>
        <v>0</v>
      </c>
      <c r="H747" s="64">
        <f t="shared" si="1310"/>
        <v>27</v>
      </c>
      <c r="I747" s="64">
        <f t="shared" si="1310"/>
        <v>0</v>
      </c>
      <c r="J747" s="64">
        <f t="shared" ref="J747:K747" si="1311">J748+J749</f>
        <v>0</v>
      </c>
      <c r="K747" s="64">
        <f t="shared" si="1311"/>
        <v>27</v>
      </c>
      <c r="L747" s="64">
        <f t="shared" ref="L747:S747" si="1312">L748+L749</f>
        <v>27</v>
      </c>
      <c r="M747" s="64">
        <f t="shared" si="1312"/>
        <v>0</v>
      </c>
      <c r="N747" s="64">
        <f t="shared" si="1312"/>
        <v>27</v>
      </c>
      <c r="O747" s="64">
        <f t="shared" ref="O747:P747" si="1313">O748+O749</f>
        <v>0</v>
      </c>
      <c r="P747" s="64">
        <f t="shared" si="1313"/>
        <v>27</v>
      </c>
      <c r="Q747" s="64">
        <f t="shared" si="1312"/>
        <v>27</v>
      </c>
      <c r="R747" s="64">
        <f t="shared" si="1312"/>
        <v>0</v>
      </c>
      <c r="S747" s="64">
        <f t="shared" si="1312"/>
        <v>27</v>
      </c>
      <c r="T747" s="64">
        <f t="shared" ref="T747:U747" si="1314">T748+T749</f>
        <v>0</v>
      </c>
      <c r="U747" s="64">
        <f t="shared" si="1314"/>
        <v>27</v>
      </c>
    </row>
    <row r="748" spans="1:21" ht="15.75" hidden="1" outlineLevel="7" x14ac:dyDescent="0.2">
      <c r="A748" s="59" t="s">
        <v>418</v>
      </c>
      <c r="B748" s="59" t="s">
        <v>396</v>
      </c>
      <c r="C748" s="59" t="s">
        <v>239</v>
      </c>
      <c r="D748" s="59" t="s">
        <v>6</v>
      </c>
      <c r="E748" s="82" t="s">
        <v>7</v>
      </c>
      <c r="F748" s="3">
        <v>18</v>
      </c>
      <c r="G748" s="3"/>
      <c r="H748" s="3">
        <f t="shared" ref="H748:H749" si="1315">SUM(F748:G748)</f>
        <v>18</v>
      </c>
      <c r="I748" s="3"/>
      <c r="J748" s="3"/>
      <c r="K748" s="3">
        <f t="shared" ref="K748:K749" si="1316">SUM(H748:J748)</f>
        <v>18</v>
      </c>
      <c r="L748" s="69">
        <v>18</v>
      </c>
      <c r="M748" s="3"/>
      <c r="N748" s="3">
        <f t="shared" ref="N748:N749" si="1317">SUM(L748:M748)</f>
        <v>18</v>
      </c>
      <c r="O748" s="3"/>
      <c r="P748" s="3">
        <f t="shared" ref="P748:P749" si="1318">SUM(N748:O748)</f>
        <v>18</v>
      </c>
      <c r="Q748" s="69">
        <v>18</v>
      </c>
      <c r="R748" s="3"/>
      <c r="S748" s="3">
        <f t="shared" ref="S748:S749" si="1319">SUM(Q748:R748)</f>
        <v>18</v>
      </c>
      <c r="T748" s="3"/>
      <c r="U748" s="3">
        <f t="shared" ref="U748:U749" si="1320">SUM(S748:T748)</f>
        <v>18</v>
      </c>
    </row>
    <row r="749" spans="1:21" ht="15.75" hidden="1" outlineLevel="7" x14ac:dyDescent="0.2">
      <c r="A749" s="59" t="s">
        <v>418</v>
      </c>
      <c r="B749" s="59" t="s">
        <v>396</v>
      </c>
      <c r="C749" s="59" t="s">
        <v>239</v>
      </c>
      <c r="D749" s="59" t="s">
        <v>41</v>
      </c>
      <c r="E749" s="82" t="s">
        <v>42</v>
      </c>
      <c r="F749" s="3">
        <v>9</v>
      </c>
      <c r="G749" s="3"/>
      <c r="H749" s="3">
        <f t="shared" si="1315"/>
        <v>9</v>
      </c>
      <c r="I749" s="3"/>
      <c r="J749" s="3"/>
      <c r="K749" s="3">
        <f t="shared" si="1316"/>
        <v>9</v>
      </c>
      <c r="L749" s="69">
        <v>9</v>
      </c>
      <c r="M749" s="3"/>
      <c r="N749" s="3">
        <f t="shared" si="1317"/>
        <v>9</v>
      </c>
      <c r="O749" s="3"/>
      <c r="P749" s="3">
        <f t="shared" si="1318"/>
        <v>9</v>
      </c>
      <c r="Q749" s="69">
        <v>9</v>
      </c>
      <c r="R749" s="3"/>
      <c r="S749" s="3">
        <f t="shared" si="1319"/>
        <v>9</v>
      </c>
      <c r="T749" s="3"/>
      <c r="U749" s="3">
        <f t="shared" si="1320"/>
        <v>9</v>
      </c>
    </row>
    <row r="750" spans="1:21" ht="15.75" hidden="1" outlineLevel="7" x14ac:dyDescent="0.2">
      <c r="A750" s="210" t="s">
        <v>418</v>
      </c>
      <c r="B750" s="210" t="s">
        <v>402</v>
      </c>
      <c r="C750" s="59"/>
      <c r="D750" s="59"/>
      <c r="E750" s="60" t="s">
        <v>403</v>
      </c>
      <c r="F750" s="64">
        <f>F751+F767</f>
        <v>17698.8</v>
      </c>
      <c r="G750" s="64">
        <f t="shared" ref="G750:I750" si="1321">G751+G767</f>
        <v>0</v>
      </c>
      <c r="H750" s="64">
        <f t="shared" si="1321"/>
        <v>17698.8</v>
      </c>
      <c r="I750" s="64">
        <f t="shared" si="1321"/>
        <v>0</v>
      </c>
      <c r="J750" s="64">
        <f t="shared" ref="J750:K750" si="1322">J751+J767</f>
        <v>0</v>
      </c>
      <c r="K750" s="64">
        <f t="shared" si="1322"/>
        <v>17698.8</v>
      </c>
      <c r="L750" s="64">
        <f t="shared" ref="L750:Q750" si="1323">L751+L767</f>
        <v>17400.400000000001</v>
      </c>
      <c r="M750" s="64">
        <f t="shared" ref="M750:O750" si="1324">M751+M767</f>
        <v>0</v>
      </c>
      <c r="N750" s="64">
        <f t="shared" ref="N750:P750" si="1325">N751+N767</f>
        <v>17400.400000000001</v>
      </c>
      <c r="O750" s="64">
        <f t="shared" si="1324"/>
        <v>0</v>
      </c>
      <c r="P750" s="64">
        <f t="shared" si="1325"/>
        <v>17400.400000000001</v>
      </c>
      <c r="Q750" s="64">
        <f t="shared" si="1323"/>
        <v>18016.599999999999</v>
      </c>
      <c r="R750" s="64">
        <f t="shared" ref="R750:T750" si="1326">R751+R767</f>
        <v>0</v>
      </c>
      <c r="S750" s="64">
        <f t="shared" ref="S750:U750" si="1327">S751+S767</f>
        <v>18016.599999999999</v>
      </c>
      <c r="T750" s="64">
        <f t="shared" si="1326"/>
        <v>0</v>
      </c>
      <c r="U750" s="64">
        <f t="shared" si="1327"/>
        <v>18016.599999999999</v>
      </c>
    </row>
    <row r="751" spans="1:21" ht="15.75" hidden="1" outlineLevel="1" x14ac:dyDescent="0.2">
      <c r="A751" s="210" t="s">
        <v>418</v>
      </c>
      <c r="B751" s="210" t="s">
        <v>406</v>
      </c>
      <c r="C751" s="210"/>
      <c r="D751" s="210"/>
      <c r="E751" s="61" t="s">
        <v>407</v>
      </c>
      <c r="F751" s="64">
        <f>F752+F762</f>
        <v>17278.8</v>
      </c>
      <c r="G751" s="64">
        <f t="shared" ref="G751:I751" si="1328">G752+G762</f>
        <v>0</v>
      </c>
      <c r="H751" s="64">
        <f t="shared" si="1328"/>
        <v>17278.8</v>
      </c>
      <c r="I751" s="64">
        <f t="shared" si="1328"/>
        <v>0</v>
      </c>
      <c r="J751" s="64">
        <f t="shared" ref="J751:K751" si="1329">J752+J762</f>
        <v>0</v>
      </c>
      <c r="K751" s="64">
        <f t="shared" si="1329"/>
        <v>17278.8</v>
      </c>
      <c r="L751" s="64">
        <f>L752+L762</f>
        <v>17000.400000000001</v>
      </c>
      <c r="M751" s="64">
        <f t="shared" ref="M751:O751" si="1330">M752+M762</f>
        <v>0</v>
      </c>
      <c r="N751" s="64">
        <f t="shared" ref="N751:P751" si="1331">N752+N762</f>
        <v>17000.400000000001</v>
      </c>
      <c r="O751" s="64">
        <f t="shared" si="1330"/>
        <v>0</v>
      </c>
      <c r="P751" s="64">
        <f t="shared" si="1331"/>
        <v>17000.400000000001</v>
      </c>
      <c r="Q751" s="64">
        <f>Q752+Q762</f>
        <v>17616.599999999999</v>
      </c>
      <c r="R751" s="64">
        <f t="shared" ref="R751:T751" si="1332">R752+R762</f>
        <v>0</v>
      </c>
      <c r="S751" s="64">
        <f t="shared" ref="S751:U751" si="1333">S752+S762</f>
        <v>17616.599999999999</v>
      </c>
      <c r="T751" s="64">
        <f t="shared" si="1332"/>
        <v>0</v>
      </c>
      <c r="U751" s="64">
        <f t="shared" si="1333"/>
        <v>17616.599999999999</v>
      </c>
    </row>
    <row r="752" spans="1:21" ht="15.75" hidden="1" outlineLevel="2" x14ac:dyDescent="0.2">
      <c r="A752" s="210" t="s">
        <v>418</v>
      </c>
      <c r="B752" s="210" t="s">
        <v>406</v>
      </c>
      <c r="C752" s="210" t="s">
        <v>158</v>
      </c>
      <c r="D752" s="210"/>
      <c r="E752" s="61" t="s">
        <v>636</v>
      </c>
      <c r="F752" s="64">
        <f t="shared" ref="F752:U753" si="1334">F753</f>
        <v>16936.8</v>
      </c>
      <c r="G752" s="64">
        <f t="shared" si="1334"/>
        <v>0</v>
      </c>
      <c r="H752" s="64">
        <f t="shared" si="1334"/>
        <v>16936.8</v>
      </c>
      <c r="I752" s="64">
        <f t="shared" si="1334"/>
        <v>0</v>
      </c>
      <c r="J752" s="64">
        <f t="shared" si="1334"/>
        <v>0</v>
      </c>
      <c r="K752" s="64">
        <f t="shared" si="1334"/>
        <v>16936.8</v>
      </c>
      <c r="L752" s="64">
        <f t="shared" ref="L752:Q753" si="1335">L753</f>
        <v>16658.400000000001</v>
      </c>
      <c r="M752" s="64">
        <f t="shared" si="1334"/>
        <v>0</v>
      </c>
      <c r="N752" s="64">
        <f t="shared" si="1334"/>
        <v>16658.400000000001</v>
      </c>
      <c r="O752" s="64">
        <f t="shared" si="1334"/>
        <v>0</v>
      </c>
      <c r="P752" s="64">
        <f t="shared" si="1334"/>
        <v>16658.400000000001</v>
      </c>
      <c r="Q752" s="64">
        <f t="shared" si="1335"/>
        <v>17274.599999999999</v>
      </c>
      <c r="R752" s="64">
        <f t="shared" si="1334"/>
        <v>0</v>
      </c>
      <c r="S752" s="64">
        <f t="shared" si="1334"/>
        <v>17274.599999999999</v>
      </c>
      <c r="T752" s="64">
        <f t="shared" si="1334"/>
        <v>0</v>
      </c>
      <c r="U752" s="64">
        <f t="shared" si="1334"/>
        <v>17274.599999999999</v>
      </c>
    </row>
    <row r="753" spans="1:21" ht="31.5" hidden="1" outlineLevel="3" x14ac:dyDescent="0.2">
      <c r="A753" s="210" t="s">
        <v>418</v>
      </c>
      <c r="B753" s="210" t="s">
        <v>406</v>
      </c>
      <c r="C753" s="210" t="s">
        <v>211</v>
      </c>
      <c r="D753" s="210"/>
      <c r="E753" s="61" t="s">
        <v>639</v>
      </c>
      <c r="F753" s="64">
        <f t="shared" si="1334"/>
        <v>16936.8</v>
      </c>
      <c r="G753" s="64">
        <f t="shared" si="1334"/>
        <v>0</v>
      </c>
      <c r="H753" s="64">
        <f t="shared" si="1334"/>
        <v>16936.8</v>
      </c>
      <c r="I753" s="64">
        <f t="shared" si="1334"/>
        <v>0</v>
      </c>
      <c r="J753" s="64">
        <f t="shared" si="1334"/>
        <v>0</v>
      </c>
      <c r="K753" s="64">
        <f t="shared" si="1334"/>
        <v>16936.8</v>
      </c>
      <c r="L753" s="64">
        <f t="shared" si="1335"/>
        <v>16658.400000000001</v>
      </c>
      <c r="M753" s="64">
        <f t="shared" si="1334"/>
        <v>0</v>
      </c>
      <c r="N753" s="64">
        <f t="shared" si="1334"/>
        <v>16658.400000000001</v>
      </c>
      <c r="O753" s="64">
        <f t="shared" si="1334"/>
        <v>0</v>
      </c>
      <c r="P753" s="64">
        <f t="shared" si="1334"/>
        <v>16658.400000000001</v>
      </c>
      <c r="Q753" s="64">
        <f t="shared" si="1335"/>
        <v>17274.599999999999</v>
      </c>
      <c r="R753" s="64">
        <f t="shared" si="1334"/>
        <v>0</v>
      </c>
      <c r="S753" s="64">
        <f t="shared" si="1334"/>
        <v>17274.599999999999</v>
      </c>
      <c r="T753" s="64">
        <f t="shared" si="1334"/>
        <v>0</v>
      </c>
      <c r="U753" s="64">
        <f t="shared" si="1334"/>
        <v>17274.599999999999</v>
      </c>
    </row>
    <row r="754" spans="1:21" ht="31.5" hidden="1" outlineLevel="4" x14ac:dyDescent="0.2">
      <c r="A754" s="210" t="s">
        <v>418</v>
      </c>
      <c r="B754" s="210" t="s">
        <v>406</v>
      </c>
      <c r="C754" s="210" t="s">
        <v>215</v>
      </c>
      <c r="D754" s="210"/>
      <c r="E754" s="61" t="s">
        <v>216</v>
      </c>
      <c r="F754" s="64">
        <f>F755+F757+F760</f>
        <v>16936.8</v>
      </c>
      <c r="G754" s="64">
        <f t="shared" ref="G754:I754" si="1336">G755+G757+G760</f>
        <v>0</v>
      </c>
      <c r="H754" s="64">
        <f t="shared" si="1336"/>
        <v>16936.8</v>
      </c>
      <c r="I754" s="64">
        <f t="shared" si="1336"/>
        <v>0</v>
      </c>
      <c r="J754" s="64">
        <f t="shared" ref="J754:K754" si="1337">J755+J757+J760</f>
        <v>0</v>
      </c>
      <c r="K754" s="64">
        <f t="shared" si="1337"/>
        <v>16936.8</v>
      </c>
      <c r="L754" s="64">
        <f t="shared" ref="L754:Q754" si="1338">L755+L757+L760</f>
        <v>16658.400000000001</v>
      </c>
      <c r="M754" s="64">
        <f t="shared" ref="M754:O754" si="1339">M755+M757+M760</f>
        <v>0</v>
      </c>
      <c r="N754" s="64">
        <f t="shared" ref="N754:P754" si="1340">N755+N757+N760</f>
        <v>16658.400000000001</v>
      </c>
      <c r="O754" s="64">
        <f t="shared" si="1339"/>
        <v>0</v>
      </c>
      <c r="P754" s="64">
        <f t="shared" si="1340"/>
        <v>16658.400000000001</v>
      </c>
      <c r="Q754" s="64">
        <f t="shared" si="1338"/>
        <v>17274.599999999999</v>
      </c>
      <c r="R754" s="64">
        <f t="shared" ref="R754:T754" si="1341">R755+R757+R760</f>
        <v>0</v>
      </c>
      <c r="S754" s="64">
        <f t="shared" ref="S754:U754" si="1342">S755+S757+S760</f>
        <v>17274.599999999999</v>
      </c>
      <c r="T754" s="64">
        <f t="shared" si="1341"/>
        <v>0</v>
      </c>
      <c r="U754" s="64">
        <f t="shared" si="1342"/>
        <v>17274.599999999999</v>
      </c>
    </row>
    <row r="755" spans="1:21" ht="15.75" hidden="1" outlineLevel="5" x14ac:dyDescent="0.2">
      <c r="A755" s="210" t="s">
        <v>418</v>
      </c>
      <c r="B755" s="210" t="s">
        <v>406</v>
      </c>
      <c r="C755" s="210" t="s">
        <v>479</v>
      </c>
      <c r="D755" s="210"/>
      <c r="E755" s="86" t="s">
        <v>480</v>
      </c>
      <c r="F755" s="64">
        <f t="shared" ref="F755:T755" si="1343">F756</f>
        <v>100</v>
      </c>
      <c r="G755" s="64">
        <f t="shared" si="1343"/>
        <v>0</v>
      </c>
      <c r="H755" s="64">
        <f t="shared" si="1343"/>
        <v>100</v>
      </c>
      <c r="I755" s="64">
        <f t="shared" si="1343"/>
        <v>0</v>
      </c>
      <c r="J755" s="64">
        <f t="shared" si="1343"/>
        <v>0</v>
      </c>
      <c r="K755" s="64">
        <f t="shared" si="1343"/>
        <v>100</v>
      </c>
      <c r="L755" s="64"/>
      <c r="M755" s="64">
        <f t="shared" si="1343"/>
        <v>0</v>
      </c>
      <c r="N755" s="64"/>
      <c r="O755" s="64">
        <f t="shared" si="1343"/>
        <v>0</v>
      </c>
      <c r="P755" s="64"/>
      <c r="Q755" s="64"/>
      <c r="R755" s="64">
        <f t="shared" si="1343"/>
        <v>0</v>
      </c>
      <c r="S755" s="64"/>
      <c r="T755" s="64">
        <f t="shared" si="1343"/>
        <v>0</v>
      </c>
      <c r="U755" s="64"/>
    </row>
    <row r="756" spans="1:21" ht="15.75" hidden="1" outlineLevel="7" x14ac:dyDescent="0.2">
      <c r="A756" s="59" t="s">
        <v>418</v>
      </c>
      <c r="B756" s="59" t="s">
        <v>406</v>
      </c>
      <c r="C756" s="59" t="s">
        <v>479</v>
      </c>
      <c r="D756" s="59" t="s">
        <v>18</v>
      </c>
      <c r="E756" s="82" t="s">
        <v>480</v>
      </c>
      <c r="F756" s="3">
        <v>100</v>
      </c>
      <c r="G756" s="3"/>
      <c r="H756" s="3">
        <f>SUM(F756:G756)</f>
        <v>100</v>
      </c>
      <c r="I756" s="3"/>
      <c r="J756" s="3"/>
      <c r="K756" s="3">
        <f>SUM(H756:J756)</f>
        <v>100</v>
      </c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1:21" ht="15.75" hidden="1" outlineLevel="7" x14ac:dyDescent="0.2">
      <c r="A757" s="210" t="s">
        <v>418</v>
      </c>
      <c r="B757" s="210" t="s">
        <v>406</v>
      </c>
      <c r="C757" s="210" t="s">
        <v>530</v>
      </c>
      <c r="D757" s="210"/>
      <c r="E757" s="61" t="s">
        <v>531</v>
      </c>
      <c r="F757" s="64">
        <f t="shared" ref="F757:S757" si="1344">F758+F759</f>
        <v>11388.9</v>
      </c>
      <c r="G757" s="64">
        <f t="shared" ref="G757:I757" si="1345">G758+G759</f>
        <v>0</v>
      </c>
      <c r="H757" s="64">
        <f t="shared" si="1345"/>
        <v>11388.9</v>
      </c>
      <c r="I757" s="64">
        <f t="shared" si="1345"/>
        <v>0</v>
      </c>
      <c r="J757" s="64">
        <f t="shared" ref="J757:K757" si="1346">J758+J759</f>
        <v>0</v>
      </c>
      <c r="K757" s="64">
        <f t="shared" si="1346"/>
        <v>11388.9</v>
      </c>
      <c r="L757" s="64">
        <f t="shared" si="1344"/>
        <v>11210.5</v>
      </c>
      <c r="M757" s="64">
        <f t="shared" si="1344"/>
        <v>0</v>
      </c>
      <c r="N757" s="64">
        <f t="shared" si="1344"/>
        <v>11210.5</v>
      </c>
      <c r="O757" s="64">
        <f t="shared" ref="O757:P757" si="1347">O758+O759</f>
        <v>0</v>
      </c>
      <c r="P757" s="64">
        <f t="shared" si="1347"/>
        <v>11210.5</v>
      </c>
      <c r="Q757" s="64">
        <f t="shared" si="1344"/>
        <v>11826.7</v>
      </c>
      <c r="R757" s="64">
        <f t="shared" si="1344"/>
        <v>0</v>
      </c>
      <c r="S757" s="64">
        <f t="shared" si="1344"/>
        <v>11826.7</v>
      </c>
      <c r="T757" s="64">
        <f t="shared" ref="T757:U757" si="1348">T758+T759</f>
        <v>0</v>
      </c>
      <c r="U757" s="64">
        <f t="shared" si="1348"/>
        <v>11826.7</v>
      </c>
    </row>
    <row r="758" spans="1:21" ht="15.75" hidden="1" outlineLevel="7" x14ac:dyDescent="0.2">
      <c r="A758" s="59" t="s">
        <v>418</v>
      </c>
      <c r="B758" s="59" t="s">
        <v>406</v>
      </c>
      <c r="C758" s="59" t="s">
        <v>530</v>
      </c>
      <c r="D758" s="59" t="s">
        <v>18</v>
      </c>
      <c r="E758" s="82" t="s">
        <v>19</v>
      </c>
      <c r="F758" s="3">
        <v>3155</v>
      </c>
      <c r="G758" s="3"/>
      <c r="H758" s="3">
        <f t="shared" ref="H758:H759" si="1349">SUM(F758:G758)</f>
        <v>3155</v>
      </c>
      <c r="I758" s="3"/>
      <c r="J758" s="3"/>
      <c r="K758" s="3">
        <f t="shared" ref="K758:K759" si="1350">SUM(H758:J758)</f>
        <v>3155</v>
      </c>
      <c r="L758" s="3">
        <v>2655</v>
      </c>
      <c r="M758" s="3"/>
      <c r="N758" s="3">
        <f t="shared" ref="N758:N759" si="1351">SUM(L758:M758)</f>
        <v>2655</v>
      </c>
      <c r="O758" s="3"/>
      <c r="P758" s="3">
        <f t="shared" ref="P758:P759" si="1352">SUM(N758:O758)</f>
        <v>2655</v>
      </c>
      <c r="Q758" s="3">
        <v>2855</v>
      </c>
      <c r="R758" s="3"/>
      <c r="S758" s="3">
        <f t="shared" ref="S758:S759" si="1353">SUM(Q758:R758)</f>
        <v>2855</v>
      </c>
      <c r="T758" s="3"/>
      <c r="U758" s="3">
        <f t="shared" ref="U758:U759" si="1354">SUM(S758:T758)</f>
        <v>2855</v>
      </c>
    </row>
    <row r="759" spans="1:21" ht="15.75" hidden="1" outlineLevel="7" x14ac:dyDescent="0.2">
      <c r="A759" s="59" t="s">
        <v>418</v>
      </c>
      <c r="B759" s="59" t="s">
        <v>406</v>
      </c>
      <c r="C759" s="59" t="s">
        <v>530</v>
      </c>
      <c r="D759" s="59" t="s">
        <v>41</v>
      </c>
      <c r="E759" s="82" t="s">
        <v>42</v>
      </c>
      <c r="F759" s="3">
        <v>8233.9</v>
      </c>
      <c r="G759" s="3"/>
      <c r="H759" s="3">
        <f t="shared" si="1349"/>
        <v>8233.9</v>
      </c>
      <c r="I759" s="3"/>
      <c r="J759" s="3"/>
      <c r="K759" s="3">
        <f t="shared" si="1350"/>
        <v>8233.9</v>
      </c>
      <c r="L759" s="3">
        <v>8555.5</v>
      </c>
      <c r="M759" s="3"/>
      <c r="N759" s="3">
        <f t="shared" si="1351"/>
        <v>8555.5</v>
      </c>
      <c r="O759" s="3"/>
      <c r="P759" s="3">
        <f t="shared" si="1352"/>
        <v>8555.5</v>
      </c>
      <c r="Q759" s="3">
        <v>8971.7000000000007</v>
      </c>
      <c r="R759" s="3"/>
      <c r="S759" s="3">
        <f t="shared" si="1353"/>
        <v>8971.7000000000007</v>
      </c>
      <c r="T759" s="3"/>
      <c r="U759" s="3">
        <f t="shared" si="1354"/>
        <v>8971.7000000000007</v>
      </c>
    </row>
    <row r="760" spans="1:21" ht="47.25" hidden="1" outlineLevel="7" x14ac:dyDescent="0.2">
      <c r="A760" s="210" t="s">
        <v>418</v>
      </c>
      <c r="B760" s="210" t="s">
        <v>406</v>
      </c>
      <c r="C760" s="210" t="s">
        <v>543</v>
      </c>
      <c r="D760" s="210"/>
      <c r="E760" s="86" t="s">
        <v>544</v>
      </c>
      <c r="F760" s="64">
        <f t="shared" ref="F760:U760" si="1355">F761</f>
        <v>5447.9</v>
      </c>
      <c r="G760" s="64">
        <f t="shared" si="1355"/>
        <v>0</v>
      </c>
      <c r="H760" s="64">
        <f t="shared" si="1355"/>
        <v>5447.9</v>
      </c>
      <c r="I760" s="64">
        <f t="shared" si="1355"/>
        <v>0</v>
      </c>
      <c r="J760" s="64">
        <f t="shared" si="1355"/>
        <v>0</v>
      </c>
      <c r="K760" s="64">
        <f t="shared" si="1355"/>
        <v>5447.9</v>
      </c>
      <c r="L760" s="64">
        <f t="shared" si="1355"/>
        <v>5447.9</v>
      </c>
      <c r="M760" s="64">
        <f t="shared" si="1355"/>
        <v>0</v>
      </c>
      <c r="N760" s="64">
        <f t="shared" si="1355"/>
        <v>5447.9</v>
      </c>
      <c r="O760" s="64">
        <f t="shared" si="1355"/>
        <v>0</v>
      </c>
      <c r="P760" s="64">
        <f t="shared" si="1355"/>
        <v>5447.9</v>
      </c>
      <c r="Q760" s="64">
        <f t="shared" si="1355"/>
        <v>5447.9</v>
      </c>
      <c r="R760" s="64">
        <f t="shared" si="1355"/>
        <v>0</v>
      </c>
      <c r="S760" s="64">
        <f t="shared" si="1355"/>
        <v>5447.9</v>
      </c>
      <c r="T760" s="64">
        <f t="shared" si="1355"/>
        <v>0</v>
      </c>
      <c r="U760" s="64">
        <f t="shared" si="1355"/>
        <v>5447.9</v>
      </c>
    </row>
    <row r="761" spans="1:21" ht="15.75" hidden="1" outlineLevel="7" x14ac:dyDescent="0.2">
      <c r="A761" s="59" t="s">
        <v>418</v>
      </c>
      <c r="B761" s="59" t="s">
        <v>406</v>
      </c>
      <c r="C761" s="59" t="s">
        <v>543</v>
      </c>
      <c r="D761" s="59" t="s">
        <v>41</v>
      </c>
      <c r="E761" s="82" t="s">
        <v>42</v>
      </c>
      <c r="F761" s="3">
        <v>5447.9</v>
      </c>
      <c r="G761" s="3"/>
      <c r="H761" s="3">
        <f>SUM(F761:G761)</f>
        <v>5447.9</v>
      </c>
      <c r="I761" s="3"/>
      <c r="J761" s="3"/>
      <c r="K761" s="3">
        <f>SUM(H761:J761)</f>
        <v>5447.9</v>
      </c>
      <c r="L761" s="3">
        <v>5447.9</v>
      </c>
      <c r="M761" s="3"/>
      <c r="N761" s="3">
        <f>SUM(L761:M761)</f>
        <v>5447.9</v>
      </c>
      <c r="O761" s="3"/>
      <c r="P761" s="3">
        <f>SUM(N761:O761)</f>
        <v>5447.9</v>
      </c>
      <c r="Q761" s="3">
        <v>5447.9</v>
      </c>
      <c r="R761" s="3"/>
      <c r="S761" s="3">
        <f>SUM(Q761:R761)</f>
        <v>5447.9</v>
      </c>
      <c r="T761" s="3"/>
      <c r="U761" s="3">
        <f>SUM(S761:T761)</f>
        <v>5447.9</v>
      </c>
    </row>
    <row r="762" spans="1:21" ht="31.5" hidden="1" outlineLevel="7" x14ac:dyDescent="0.2">
      <c r="A762" s="100" t="s">
        <v>418</v>
      </c>
      <c r="B762" s="100" t="s">
        <v>406</v>
      </c>
      <c r="C762" s="100" t="s">
        <v>21</v>
      </c>
      <c r="D762" s="100"/>
      <c r="E762" s="129" t="s">
        <v>680</v>
      </c>
      <c r="F762" s="64">
        <f t="shared" ref="F762:U765" si="1356">F763</f>
        <v>342</v>
      </c>
      <c r="G762" s="64">
        <f t="shared" si="1356"/>
        <v>0</v>
      </c>
      <c r="H762" s="64">
        <f t="shared" si="1356"/>
        <v>342</v>
      </c>
      <c r="I762" s="64">
        <f t="shared" si="1356"/>
        <v>0</v>
      </c>
      <c r="J762" s="64">
        <f t="shared" si="1356"/>
        <v>0</v>
      </c>
      <c r="K762" s="64">
        <f t="shared" si="1356"/>
        <v>342</v>
      </c>
      <c r="L762" s="64">
        <f t="shared" ref="L762:Q765" si="1357">L763</f>
        <v>342</v>
      </c>
      <c r="M762" s="64">
        <f t="shared" si="1356"/>
        <v>0</v>
      </c>
      <c r="N762" s="64">
        <f t="shared" si="1356"/>
        <v>342</v>
      </c>
      <c r="O762" s="64">
        <f t="shared" si="1356"/>
        <v>0</v>
      </c>
      <c r="P762" s="64">
        <f t="shared" si="1356"/>
        <v>342</v>
      </c>
      <c r="Q762" s="64">
        <f t="shared" si="1357"/>
        <v>342</v>
      </c>
      <c r="R762" s="64">
        <f t="shared" si="1356"/>
        <v>0</v>
      </c>
      <c r="S762" s="64">
        <f t="shared" si="1356"/>
        <v>342</v>
      </c>
      <c r="T762" s="64">
        <f t="shared" si="1356"/>
        <v>0</v>
      </c>
      <c r="U762" s="64">
        <f t="shared" si="1356"/>
        <v>342</v>
      </c>
    </row>
    <row r="763" spans="1:21" ht="31.5" hidden="1" outlineLevel="7" x14ac:dyDescent="0.2">
      <c r="A763" s="100" t="s">
        <v>418</v>
      </c>
      <c r="B763" s="100" t="s">
        <v>406</v>
      </c>
      <c r="C763" s="100" t="s">
        <v>22</v>
      </c>
      <c r="D763" s="100"/>
      <c r="E763" s="129" t="s">
        <v>681</v>
      </c>
      <c r="F763" s="64">
        <f t="shared" si="1356"/>
        <v>342</v>
      </c>
      <c r="G763" s="64">
        <f t="shared" si="1356"/>
        <v>0</v>
      </c>
      <c r="H763" s="64">
        <f t="shared" si="1356"/>
        <v>342</v>
      </c>
      <c r="I763" s="64">
        <f t="shared" si="1356"/>
        <v>0</v>
      </c>
      <c r="J763" s="64">
        <f t="shared" si="1356"/>
        <v>0</v>
      </c>
      <c r="K763" s="64">
        <f t="shared" si="1356"/>
        <v>342</v>
      </c>
      <c r="L763" s="64">
        <f t="shared" si="1357"/>
        <v>342</v>
      </c>
      <c r="M763" s="64">
        <f t="shared" si="1356"/>
        <v>0</v>
      </c>
      <c r="N763" s="64">
        <f t="shared" si="1356"/>
        <v>342</v>
      </c>
      <c r="O763" s="64">
        <f t="shared" si="1356"/>
        <v>0</v>
      </c>
      <c r="P763" s="64">
        <f t="shared" si="1356"/>
        <v>342</v>
      </c>
      <c r="Q763" s="64">
        <f t="shared" si="1357"/>
        <v>342</v>
      </c>
      <c r="R763" s="64">
        <f t="shared" si="1356"/>
        <v>0</v>
      </c>
      <c r="S763" s="64">
        <f t="shared" si="1356"/>
        <v>342</v>
      </c>
      <c r="T763" s="64">
        <f t="shared" si="1356"/>
        <v>0</v>
      </c>
      <c r="U763" s="64">
        <f t="shared" si="1356"/>
        <v>342</v>
      </c>
    </row>
    <row r="764" spans="1:21" ht="15.75" hidden="1" outlineLevel="7" x14ac:dyDescent="0.2">
      <c r="A764" s="100" t="s">
        <v>418</v>
      </c>
      <c r="B764" s="100" t="s">
        <v>406</v>
      </c>
      <c r="C764" s="100" t="s">
        <v>177</v>
      </c>
      <c r="D764" s="100"/>
      <c r="E764" s="129" t="s">
        <v>178</v>
      </c>
      <c r="F764" s="64">
        <f t="shared" si="1356"/>
        <v>342</v>
      </c>
      <c r="G764" s="64">
        <f t="shared" si="1356"/>
        <v>0</v>
      </c>
      <c r="H764" s="64">
        <f t="shared" si="1356"/>
        <v>342</v>
      </c>
      <c r="I764" s="64">
        <f t="shared" si="1356"/>
        <v>0</v>
      </c>
      <c r="J764" s="64">
        <f t="shared" si="1356"/>
        <v>0</v>
      </c>
      <c r="K764" s="64">
        <f t="shared" si="1356"/>
        <v>342</v>
      </c>
      <c r="L764" s="64">
        <f t="shared" si="1357"/>
        <v>342</v>
      </c>
      <c r="M764" s="64">
        <f t="shared" si="1356"/>
        <v>0</v>
      </c>
      <c r="N764" s="64">
        <f t="shared" si="1356"/>
        <v>342</v>
      </c>
      <c r="O764" s="64">
        <f t="shared" si="1356"/>
        <v>0</v>
      </c>
      <c r="P764" s="64">
        <f t="shared" si="1356"/>
        <v>342</v>
      </c>
      <c r="Q764" s="64">
        <f t="shared" si="1357"/>
        <v>342</v>
      </c>
      <c r="R764" s="64">
        <f t="shared" si="1356"/>
        <v>0</v>
      </c>
      <c r="S764" s="64">
        <f t="shared" si="1356"/>
        <v>342</v>
      </c>
      <c r="T764" s="64">
        <f t="shared" si="1356"/>
        <v>0</v>
      </c>
      <c r="U764" s="64">
        <f t="shared" si="1356"/>
        <v>342</v>
      </c>
    </row>
    <row r="765" spans="1:21" ht="31.5" hidden="1" outlineLevel="7" x14ac:dyDescent="0.2">
      <c r="A765" s="100" t="s">
        <v>418</v>
      </c>
      <c r="B765" s="100" t="s">
        <v>406</v>
      </c>
      <c r="C765" s="100" t="s">
        <v>471</v>
      </c>
      <c r="D765" s="100"/>
      <c r="E765" s="129" t="s">
        <v>472</v>
      </c>
      <c r="F765" s="64">
        <f t="shared" si="1356"/>
        <v>342</v>
      </c>
      <c r="G765" s="64">
        <f t="shared" si="1356"/>
        <v>0</v>
      </c>
      <c r="H765" s="64">
        <f t="shared" si="1356"/>
        <v>342</v>
      </c>
      <c r="I765" s="64">
        <f t="shared" si="1356"/>
        <v>0</v>
      </c>
      <c r="J765" s="64">
        <f t="shared" si="1356"/>
        <v>0</v>
      </c>
      <c r="K765" s="64">
        <f t="shared" si="1356"/>
        <v>342</v>
      </c>
      <c r="L765" s="64">
        <f t="shared" si="1357"/>
        <v>342</v>
      </c>
      <c r="M765" s="64">
        <f t="shared" si="1356"/>
        <v>0</v>
      </c>
      <c r="N765" s="64">
        <f t="shared" si="1356"/>
        <v>342</v>
      </c>
      <c r="O765" s="64">
        <f t="shared" si="1356"/>
        <v>0</v>
      </c>
      <c r="P765" s="64">
        <f t="shared" si="1356"/>
        <v>342</v>
      </c>
      <c r="Q765" s="64">
        <f t="shared" si="1357"/>
        <v>342</v>
      </c>
      <c r="R765" s="64">
        <f t="shared" si="1356"/>
        <v>0</v>
      </c>
      <c r="S765" s="64">
        <f t="shared" si="1356"/>
        <v>342</v>
      </c>
      <c r="T765" s="64">
        <f t="shared" si="1356"/>
        <v>0</v>
      </c>
      <c r="U765" s="64">
        <f t="shared" si="1356"/>
        <v>342</v>
      </c>
    </row>
    <row r="766" spans="1:21" ht="15.75" hidden="1" outlineLevel="7" x14ac:dyDescent="0.2">
      <c r="A766" s="101" t="s">
        <v>418</v>
      </c>
      <c r="B766" s="101" t="s">
        <v>406</v>
      </c>
      <c r="C766" s="101" t="s">
        <v>471</v>
      </c>
      <c r="D766" s="101" t="s">
        <v>41</v>
      </c>
      <c r="E766" s="130" t="s">
        <v>42</v>
      </c>
      <c r="F766" s="3">
        <v>342</v>
      </c>
      <c r="G766" s="3"/>
      <c r="H766" s="3">
        <f>SUM(F766:G766)</f>
        <v>342</v>
      </c>
      <c r="I766" s="3"/>
      <c r="J766" s="3"/>
      <c r="K766" s="3">
        <f>SUM(H766:J766)</f>
        <v>342</v>
      </c>
      <c r="L766" s="69">
        <v>342</v>
      </c>
      <c r="M766" s="3"/>
      <c r="N766" s="3">
        <f>SUM(L766:M766)</f>
        <v>342</v>
      </c>
      <c r="O766" s="3"/>
      <c r="P766" s="3">
        <f>SUM(N766:O766)</f>
        <v>342</v>
      </c>
      <c r="Q766" s="69">
        <v>342</v>
      </c>
      <c r="R766" s="3"/>
      <c r="S766" s="3">
        <f>SUM(Q766:R766)</f>
        <v>342</v>
      </c>
      <c r="T766" s="3"/>
      <c r="U766" s="3">
        <f>SUM(S766:T766)</f>
        <v>342</v>
      </c>
    </row>
    <row r="767" spans="1:21" ht="15.75" hidden="1" outlineLevel="7" x14ac:dyDescent="0.2">
      <c r="A767" s="210" t="s">
        <v>418</v>
      </c>
      <c r="B767" s="210" t="s">
        <v>408</v>
      </c>
      <c r="C767" s="210"/>
      <c r="D767" s="210"/>
      <c r="E767" s="61" t="s">
        <v>409</v>
      </c>
      <c r="F767" s="64">
        <f t="shared" ref="F767:U771" si="1358">F768</f>
        <v>420</v>
      </c>
      <c r="G767" s="64">
        <f t="shared" si="1358"/>
        <v>0</v>
      </c>
      <c r="H767" s="64">
        <f t="shared" si="1358"/>
        <v>420</v>
      </c>
      <c r="I767" s="64">
        <f t="shared" si="1358"/>
        <v>0</v>
      </c>
      <c r="J767" s="64">
        <f t="shared" si="1358"/>
        <v>0</v>
      </c>
      <c r="K767" s="64">
        <f t="shared" si="1358"/>
        <v>420</v>
      </c>
      <c r="L767" s="64">
        <f t="shared" si="1358"/>
        <v>400</v>
      </c>
      <c r="M767" s="64">
        <f t="shared" si="1358"/>
        <v>0</v>
      </c>
      <c r="N767" s="64">
        <f t="shared" si="1358"/>
        <v>400</v>
      </c>
      <c r="O767" s="64">
        <f t="shared" si="1358"/>
        <v>0</v>
      </c>
      <c r="P767" s="64">
        <f t="shared" si="1358"/>
        <v>400</v>
      </c>
      <c r="Q767" s="64">
        <f t="shared" si="1358"/>
        <v>400</v>
      </c>
      <c r="R767" s="64">
        <f t="shared" si="1358"/>
        <v>0</v>
      </c>
      <c r="S767" s="64">
        <f t="shared" si="1358"/>
        <v>400</v>
      </c>
      <c r="T767" s="64">
        <f t="shared" si="1358"/>
        <v>0</v>
      </c>
      <c r="U767" s="64">
        <f t="shared" si="1358"/>
        <v>400</v>
      </c>
    </row>
    <row r="768" spans="1:21" ht="15.75" hidden="1" outlineLevel="7" x14ac:dyDescent="0.2">
      <c r="A768" s="210" t="s">
        <v>418</v>
      </c>
      <c r="B768" s="210" t="s">
        <v>408</v>
      </c>
      <c r="C768" s="210" t="s">
        <v>158</v>
      </c>
      <c r="D768" s="210"/>
      <c r="E768" s="61" t="s">
        <v>636</v>
      </c>
      <c r="F768" s="64">
        <f t="shared" si="1358"/>
        <v>420</v>
      </c>
      <c r="G768" s="64">
        <f t="shared" si="1358"/>
        <v>0</v>
      </c>
      <c r="H768" s="64">
        <f t="shared" si="1358"/>
        <v>420</v>
      </c>
      <c r="I768" s="64">
        <f t="shared" si="1358"/>
        <v>0</v>
      </c>
      <c r="J768" s="64">
        <f t="shared" si="1358"/>
        <v>0</v>
      </c>
      <c r="K768" s="64">
        <f t="shared" si="1358"/>
        <v>420</v>
      </c>
      <c r="L768" s="64">
        <f t="shared" si="1358"/>
        <v>400</v>
      </c>
      <c r="M768" s="64">
        <f t="shared" si="1358"/>
        <v>0</v>
      </c>
      <c r="N768" s="64">
        <f t="shared" si="1358"/>
        <v>400</v>
      </c>
      <c r="O768" s="64">
        <f t="shared" si="1358"/>
        <v>0</v>
      </c>
      <c r="P768" s="64">
        <f t="shared" si="1358"/>
        <v>400</v>
      </c>
      <c r="Q768" s="64">
        <f t="shared" si="1358"/>
        <v>400</v>
      </c>
      <c r="R768" s="64">
        <f t="shared" si="1358"/>
        <v>0</v>
      </c>
      <c r="S768" s="64">
        <f t="shared" si="1358"/>
        <v>400</v>
      </c>
      <c r="T768" s="64">
        <f t="shared" si="1358"/>
        <v>0</v>
      </c>
      <c r="U768" s="64">
        <f t="shared" si="1358"/>
        <v>400</v>
      </c>
    </row>
    <row r="769" spans="1:21" ht="31.5" hidden="1" outlineLevel="7" x14ac:dyDescent="0.2">
      <c r="A769" s="210" t="s">
        <v>418</v>
      </c>
      <c r="B769" s="210" t="s">
        <v>408</v>
      </c>
      <c r="C769" s="210" t="s">
        <v>211</v>
      </c>
      <c r="D769" s="210"/>
      <c r="E769" s="61" t="s">
        <v>639</v>
      </c>
      <c r="F769" s="64">
        <f t="shared" si="1358"/>
        <v>420</v>
      </c>
      <c r="G769" s="64">
        <f t="shared" si="1358"/>
        <v>0</v>
      </c>
      <c r="H769" s="64">
        <f t="shared" si="1358"/>
        <v>420</v>
      </c>
      <c r="I769" s="64">
        <f t="shared" si="1358"/>
        <v>0</v>
      </c>
      <c r="J769" s="64">
        <f t="shared" si="1358"/>
        <v>0</v>
      </c>
      <c r="K769" s="64">
        <f t="shared" si="1358"/>
        <v>420</v>
      </c>
      <c r="L769" s="64">
        <f t="shared" si="1358"/>
        <v>400</v>
      </c>
      <c r="M769" s="64">
        <f t="shared" si="1358"/>
        <v>0</v>
      </c>
      <c r="N769" s="64">
        <f t="shared" si="1358"/>
        <v>400</v>
      </c>
      <c r="O769" s="64">
        <f t="shared" si="1358"/>
        <v>0</v>
      </c>
      <c r="P769" s="64">
        <f t="shared" si="1358"/>
        <v>400</v>
      </c>
      <c r="Q769" s="64">
        <f t="shared" si="1358"/>
        <v>400</v>
      </c>
      <c r="R769" s="64">
        <f t="shared" si="1358"/>
        <v>0</v>
      </c>
      <c r="S769" s="64">
        <f t="shared" si="1358"/>
        <v>400</v>
      </c>
      <c r="T769" s="64">
        <f t="shared" si="1358"/>
        <v>0</v>
      </c>
      <c r="U769" s="64">
        <f t="shared" si="1358"/>
        <v>400</v>
      </c>
    </row>
    <row r="770" spans="1:21" ht="31.5" hidden="1" outlineLevel="7" x14ac:dyDescent="0.2">
      <c r="A770" s="210" t="s">
        <v>418</v>
      </c>
      <c r="B770" s="210" t="s">
        <v>408</v>
      </c>
      <c r="C770" s="210" t="s">
        <v>215</v>
      </c>
      <c r="D770" s="210"/>
      <c r="E770" s="61" t="s">
        <v>216</v>
      </c>
      <c r="F770" s="64">
        <f t="shared" si="1358"/>
        <v>420</v>
      </c>
      <c r="G770" s="64">
        <f t="shared" si="1358"/>
        <v>0</v>
      </c>
      <c r="H770" s="64">
        <f t="shared" si="1358"/>
        <v>420</v>
      </c>
      <c r="I770" s="64">
        <f t="shared" si="1358"/>
        <v>0</v>
      </c>
      <c r="J770" s="64">
        <f t="shared" si="1358"/>
        <v>0</v>
      </c>
      <c r="K770" s="64">
        <f t="shared" si="1358"/>
        <v>420</v>
      </c>
      <c r="L770" s="64">
        <f t="shared" si="1358"/>
        <v>400</v>
      </c>
      <c r="M770" s="64">
        <f t="shared" si="1358"/>
        <v>0</v>
      </c>
      <c r="N770" s="64">
        <f t="shared" si="1358"/>
        <v>400</v>
      </c>
      <c r="O770" s="64">
        <f t="shared" si="1358"/>
        <v>0</v>
      </c>
      <c r="P770" s="64">
        <f t="shared" si="1358"/>
        <v>400</v>
      </c>
      <c r="Q770" s="64">
        <f t="shared" si="1358"/>
        <v>400</v>
      </c>
      <c r="R770" s="64">
        <f t="shared" si="1358"/>
        <v>0</v>
      </c>
      <c r="S770" s="64">
        <f t="shared" si="1358"/>
        <v>400</v>
      </c>
      <c r="T770" s="64">
        <f t="shared" si="1358"/>
        <v>0</v>
      </c>
      <c r="U770" s="64">
        <f t="shared" si="1358"/>
        <v>400</v>
      </c>
    </row>
    <row r="771" spans="1:21" ht="15.75" hidden="1" outlineLevel="7" x14ac:dyDescent="0.2">
      <c r="A771" s="210" t="s">
        <v>418</v>
      </c>
      <c r="B771" s="210" t="s">
        <v>408</v>
      </c>
      <c r="C771" s="210" t="s">
        <v>530</v>
      </c>
      <c r="D771" s="210"/>
      <c r="E771" s="61" t="s">
        <v>531</v>
      </c>
      <c r="F771" s="64">
        <f t="shared" si="1358"/>
        <v>420</v>
      </c>
      <c r="G771" s="64">
        <f t="shared" si="1358"/>
        <v>0</v>
      </c>
      <c r="H771" s="64">
        <f t="shared" si="1358"/>
        <v>420</v>
      </c>
      <c r="I771" s="64">
        <f t="shared" si="1358"/>
        <v>0</v>
      </c>
      <c r="J771" s="64">
        <f t="shared" si="1358"/>
        <v>0</v>
      </c>
      <c r="K771" s="64">
        <f t="shared" si="1358"/>
        <v>420</v>
      </c>
      <c r="L771" s="64">
        <f t="shared" si="1358"/>
        <v>400</v>
      </c>
      <c r="M771" s="64">
        <f t="shared" si="1358"/>
        <v>0</v>
      </c>
      <c r="N771" s="64">
        <f t="shared" si="1358"/>
        <v>400</v>
      </c>
      <c r="O771" s="64">
        <f t="shared" si="1358"/>
        <v>0</v>
      </c>
      <c r="P771" s="64">
        <f t="shared" si="1358"/>
        <v>400</v>
      </c>
      <c r="Q771" s="64">
        <f t="shared" si="1358"/>
        <v>400</v>
      </c>
      <c r="R771" s="64">
        <f t="shared" si="1358"/>
        <v>0</v>
      </c>
      <c r="S771" s="64">
        <f t="shared" si="1358"/>
        <v>400</v>
      </c>
      <c r="T771" s="64">
        <f t="shared" si="1358"/>
        <v>0</v>
      </c>
      <c r="U771" s="64">
        <f t="shared" si="1358"/>
        <v>400</v>
      </c>
    </row>
    <row r="772" spans="1:21" ht="15.75" hidden="1" outlineLevel="7" x14ac:dyDescent="0.2">
      <c r="A772" s="59" t="s">
        <v>418</v>
      </c>
      <c r="B772" s="59" t="s">
        <v>408</v>
      </c>
      <c r="C772" s="59" t="s">
        <v>530</v>
      </c>
      <c r="D772" s="59" t="s">
        <v>18</v>
      </c>
      <c r="E772" s="82" t="s">
        <v>19</v>
      </c>
      <c r="F772" s="3">
        <v>420</v>
      </c>
      <c r="G772" s="3"/>
      <c r="H772" s="3">
        <f>SUM(F772:G772)</f>
        <v>420</v>
      </c>
      <c r="I772" s="3"/>
      <c r="J772" s="3"/>
      <c r="K772" s="3">
        <f>SUM(H772:J772)</f>
        <v>420</v>
      </c>
      <c r="L772" s="3">
        <v>400</v>
      </c>
      <c r="M772" s="3"/>
      <c r="N772" s="3">
        <f>SUM(L772:M772)</f>
        <v>400</v>
      </c>
      <c r="O772" s="3"/>
      <c r="P772" s="3">
        <f>SUM(N772:O772)</f>
        <v>400</v>
      </c>
      <c r="Q772" s="3">
        <v>400</v>
      </c>
      <c r="R772" s="3"/>
      <c r="S772" s="3">
        <f>SUM(Q772:R772)</f>
        <v>400</v>
      </c>
      <c r="T772" s="3"/>
      <c r="U772" s="3">
        <f>SUM(S772:T772)</f>
        <v>400</v>
      </c>
    </row>
    <row r="773" spans="1:21" s="133" customFormat="1" ht="15.75" hidden="1" outlineLevel="7" x14ac:dyDescent="0.2">
      <c r="A773" s="210" t="s">
        <v>418</v>
      </c>
      <c r="B773" s="92" t="s">
        <v>412</v>
      </c>
      <c r="C773" s="132"/>
      <c r="D773" s="210"/>
      <c r="E773" s="60" t="s">
        <v>413</v>
      </c>
      <c r="F773" s="64">
        <f>F774</f>
        <v>366.7</v>
      </c>
      <c r="G773" s="64">
        <f t="shared" ref="G773:K773" si="1359">G774</f>
        <v>0</v>
      </c>
      <c r="H773" s="64">
        <f t="shared" si="1359"/>
        <v>366.7</v>
      </c>
      <c r="I773" s="64">
        <f t="shared" si="1359"/>
        <v>0</v>
      </c>
      <c r="J773" s="64">
        <f t="shared" si="1359"/>
        <v>0</v>
      </c>
      <c r="K773" s="64">
        <f t="shared" si="1359"/>
        <v>366.7</v>
      </c>
      <c r="L773" s="64">
        <f t="shared" ref="L773:Q773" si="1360">L774</f>
        <v>366.7</v>
      </c>
      <c r="M773" s="64">
        <f t="shared" ref="M773:O773" si="1361">M774</f>
        <v>0</v>
      </c>
      <c r="N773" s="64">
        <f t="shared" ref="N773:P773" si="1362">N774</f>
        <v>366.7</v>
      </c>
      <c r="O773" s="64">
        <f t="shared" si="1361"/>
        <v>0</v>
      </c>
      <c r="P773" s="64">
        <f t="shared" si="1362"/>
        <v>366.7</v>
      </c>
      <c r="Q773" s="64">
        <f t="shared" si="1360"/>
        <v>366.7</v>
      </c>
      <c r="R773" s="64">
        <f t="shared" ref="R773:T773" si="1363">R774</f>
        <v>0</v>
      </c>
      <c r="S773" s="64">
        <f t="shared" ref="S773:U773" si="1364">S774</f>
        <v>366.7</v>
      </c>
      <c r="T773" s="64">
        <f t="shared" si="1363"/>
        <v>0</v>
      </c>
      <c r="U773" s="64">
        <f t="shared" si="1364"/>
        <v>366.7</v>
      </c>
    </row>
    <row r="774" spans="1:21" s="133" customFormat="1" ht="15.75" hidden="1" outlineLevel="7" x14ac:dyDescent="0.2">
      <c r="A774" s="210" t="s">
        <v>418</v>
      </c>
      <c r="B774" s="92" t="s">
        <v>462</v>
      </c>
      <c r="C774" s="59"/>
      <c r="D774" s="59"/>
      <c r="E774" s="60" t="s">
        <v>466</v>
      </c>
      <c r="F774" s="64">
        <f t="shared" ref="F774:U774" si="1365">F775</f>
        <v>366.7</v>
      </c>
      <c r="G774" s="64">
        <f t="shared" si="1365"/>
        <v>0</v>
      </c>
      <c r="H774" s="64">
        <f t="shared" si="1365"/>
        <v>366.7</v>
      </c>
      <c r="I774" s="64">
        <f t="shared" si="1365"/>
        <v>0</v>
      </c>
      <c r="J774" s="64">
        <f t="shared" si="1365"/>
        <v>0</v>
      </c>
      <c r="K774" s="64">
        <f t="shared" si="1365"/>
        <v>366.7</v>
      </c>
      <c r="L774" s="64">
        <f t="shared" ref="L774:Q778" si="1366">L775</f>
        <v>366.7</v>
      </c>
      <c r="M774" s="64">
        <f t="shared" si="1365"/>
        <v>0</v>
      </c>
      <c r="N774" s="64">
        <f t="shared" si="1365"/>
        <v>366.7</v>
      </c>
      <c r="O774" s="64">
        <f t="shared" si="1365"/>
        <v>0</v>
      </c>
      <c r="P774" s="64">
        <f t="shared" si="1365"/>
        <v>366.7</v>
      </c>
      <c r="Q774" s="64">
        <f t="shared" si="1366"/>
        <v>366.7</v>
      </c>
      <c r="R774" s="64">
        <f t="shared" si="1365"/>
        <v>0</v>
      </c>
      <c r="S774" s="64">
        <f t="shared" si="1365"/>
        <v>366.7</v>
      </c>
      <c r="T774" s="64">
        <f t="shared" si="1365"/>
        <v>0</v>
      </c>
      <c r="U774" s="64">
        <f t="shared" si="1365"/>
        <v>366.7</v>
      </c>
    </row>
    <row r="775" spans="1:21" s="133" customFormat="1" ht="15.75" hidden="1" outlineLevel="7" x14ac:dyDescent="0.2">
      <c r="A775" s="210" t="s">
        <v>418</v>
      </c>
      <c r="B775" s="92" t="s">
        <v>462</v>
      </c>
      <c r="C775" s="62" t="s">
        <v>188</v>
      </c>
      <c r="D775" s="62"/>
      <c r="E775" s="2" t="s">
        <v>669</v>
      </c>
      <c r="F775" s="64">
        <f t="shared" ref="F775:U778" si="1367">F776</f>
        <v>366.7</v>
      </c>
      <c r="G775" s="64">
        <f t="shared" si="1367"/>
        <v>0</v>
      </c>
      <c r="H775" s="64">
        <f t="shared" si="1367"/>
        <v>366.7</v>
      </c>
      <c r="I775" s="64">
        <f t="shared" si="1367"/>
        <v>0</v>
      </c>
      <c r="J775" s="64">
        <f t="shared" si="1367"/>
        <v>0</v>
      </c>
      <c r="K775" s="64">
        <f t="shared" si="1367"/>
        <v>366.7</v>
      </c>
      <c r="L775" s="64">
        <f t="shared" si="1366"/>
        <v>366.7</v>
      </c>
      <c r="M775" s="64">
        <f t="shared" si="1367"/>
        <v>0</v>
      </c>
      <c r="N775" s="64">
        <f t="shared" si="1367"/>
        <v>366.7</v>
      </c>
      <c r="O775" s="64">
        <f t="shared" si="1367"/>
        <v>0</v>
      </c>
      <c r="P775" s="64">
        <f t="shared" si="1367"/>
        <v>366.7</v>
      </c>
      <c r="Q775" s="64">
        <f t="shared" si="1366"/>
        <v>366.7</v>
      </c>
      <c r="R775" s="64">
        <f t="shared" si="1367"/>
        <v>0</v>
      </c>
      <c r="S775" s="64">
        <f t="shared" si="1367"/>
        <v>366.7</v>
      </c>
      <c r="T775" s="64">
        <f t="shared" si="1367"/>
        <v>0</v>
      </c>
      <c r="U775" s="64">
        <f t="shared" si="1367"/>
        <v>366.7</v>
      </c>
    </row>
    <row r="776" spans="1:21" s="133" customFormat="1" ht="15.75" hidden="1" outlineLevel="7" x14ac:dyDescent="0.2">
      <c r="A776" s="210" t="s">
        <v>418</v>
      </c>
      <c r="B776" s="92" t="s">
        <v>462</v>
      </c>
      <c r="C776" s="62" t="s">
        <v>189</v>
      </c>
      <c r="D776" s="62"/>
      <c r="E776" s="2" t="s">
        <v>190</v>
      </c>
      <c r="F776" s="64">
        <f t="shared" si="1367"/>
        <v>366.7</v>
      </c>
      <c r="G776" s="64">
        <f t="shared" si="1367"/>
        <v>0</v>
      </c>
      <c r="H776" s="64">
        <f t="shared" si="1367"/>
        <v>366.7</v>
      </c>
      <c r="I776" s="64">
        <f t="shared" si="1367"/>
        <v>0</v>
      </c>
      <c r="J776" s="64">
        <f t="shared" si="1367"/>
        <v>0</v>
      </c>
      <c r="K776" s="64">
        <f t="shared" si="1367"/>
        <v>366.7</v>
      </c>
      <c r="L776" s="64">
        <f t="shared" si="1366"/>
        <v>366.7</v>
      </c>
      <c r="M776" s="64">
        <f t="shared" si="1367"/>
        <v>0</v>
      </c>
      <c r="N776" s="64">
        <f t="shared" si="1367"/>
        <v>366.7</v>
      </c>
      <c r="O776" s="64">
        <f t="shared" si="1367"/>
        <v>0</v>
      </c>
      <c r="P776" s="64">
        <f t="shared" si="1367"/>
        <v>366.7</v>
      </c>
      <c r="Q776" s="64">
        <f t="shared" si="1366"/>
        <v>366.7</v>
      </c>
      <c r="R776" s="64">
        <f t="shared" si="1367"/>
        <v>0</v>
      </c>
      <c r="S776" s="64">
        <f t="shared" si="1367"/>
        <v>366.7</v>
      </c>
      <c r="T776" s="64">
        <f t="shared" si="1367"/>
        <v>0</v>
      </c>
      <c r="U776" s="64">
        <f t="shared" si="1367"/>
        <v>366.7</v>
      </c>
    </row>
    <row r="777" spans="1:21" s="133" customFormat="1" ht="15.75" hidden="1" outlineLevel="7" x14ac:dyDescent="0.2">
      <c r="A777" s="210" t="s">
        <v>418</v>
      </c>
      <c r="B777" s="92" t="s">
        <v>462</v>
      </c>
      <c r="C777" s="62" t="s">
        <v>285</v>
      </c>
      <c r="D777" s="62"/>
      <c r="E777" s="2" t="s">
        <v>286</v>
      </c>
      <c r="F777" s="64">
        <f t="shared" si="1367"/>
        <v>366.7</v>
      </c>
      <c r="G777" s="64">
        <f t="shared" si="1367"/>
        <v>0</v>
      </c>
      <c r="H777" s="64">
        <f t="shared" si="1367"/>
        <v>366.7</v>
      </c>
      <c r="I777" s="64">
        <f t="shared" si="1367"/>
        <v>0</v>
      </c>
      <c r="J777" s="64">
        <f t="shared" si="1367"/>
        <v>0</v>
      </c>
      <c r="K777" s="64">
        <f t="shared" si="1367"/>
        <v>366.7</v>
      </c>
      <c r="L777" s="64">
        <f t="shared" si="1366"/>
        <v>366.7</v>
      </c>
      <c r="M777" s="64">
        <f t="shared" si="1367"/>
        <v>0</v>
      </c>
      <c r="N777" s="64">
        <f t="shared" si="1367"/>
        <v>366.7</v>
      </c>
      <c r="O777" s="64">
        <f t="shared" si="1367"/>
        <v>0</v>
      </c>
      <c r="P777" s="64">
        <f t="shared" si="1367"/>
        <v>366.7</v>
      </c>
      <c r="Q777" s="64">
        <f t="shared" si="1366"/>
        <v>366.7</v>
      </c>
      <c r="R777" s="64">
        <f t="shared" si="1367"/>
        <v>0</v>
      </c>
      <c r="S777" s="64">
        <f t="shared" si="1367"/>
        <v>366.7</v>
      </c>
      <c r="T777" s="64">
        <f t="shared" si="1367"/>
        <v>0</v>
      </c>
      <c r="U777" s="64">
        <f t="shared" si="1367"/>
        <v>366.7</v>
      </c>
    </row>
    <row r="778" spans="1:21" s="133" customFormat="1" ht="15.75" hidden="1" outlineLevel="7" x14ac:dyDescent="0.2">
      <c r="A778" s="210" t="s">
        <v>418</v>
      </c>
      <c r="B778" s="92" t="s">
        <v>462</v>
      </c>
      <c r="C778" s="62" t="s">
        <v>435</v>
      </c>
      <c r="D778" s="63"/>
      <c r="E778" s="2" t="s">
        <v>571</v>
      </c>
      <c r="F778" s="64">
        <f t="shared" si="1367"/>
        <v>366.7</v>
      </c>
      <c r="G778" s="64">
        <f t="shared" si="1367"/>
        <v>0</v>
      </c>
      <c r="H778" s="64">
        <f t="shared" si="1367"/>
        <v>366.7</v>
      </c>
      <c r="I778" s="64">
        <f t="shared" si="1367"/>
        <v>0</v>
      </c>
      <c r="J778" s="64">
        <f t="shared" si="1367"/>
        <v>0</v>
      </c>
      <c r="K778" s="64">
        <f t="shared" si="1367"/>
        <v>366.7</v>
      </c>
      <c r="L778" s="64">
        <f t="shared" si="1366"/>
        <v>366.7</v>
      </c>
      <c r="M778" s="64">
        <f t="shared" si="1367"/>
        <v>0</v>
      </c>
      <c r="N778" s="64">
        <f t="shared" si="1367"/>
        <v>366.7</v>
      </c>
      <c r="O778" s="64">
        <f t="shared" si="1367"/>
        <v>0</v>
      </c>
      <c r="P778" s="64">
        <f t="shared" si="1367"/>
        <v>366.7</v>
      </c>
      <c r="Q778" s="64">
        <f t="shared" si="1366"/>
        <v>366.7</v>
      </c>
      <c r="R778" s="64">
        <f t="shared" si="1367"/>
        <v>0</v>
      </c>
      <c r="S778" s="64">
        <f t="shared" si="1367"/>
        <v>366.7</v>
      </c>
      <c r="T778" s="64">
        <f t="shared" si="1367"/>
        <v>0</v>
      </c>
      <c r="U778" s="64">
        <f t="shared" si="1367"/>
        <v>366.7</v>
      </c>
    </row>
    <row r="779" spans="1:21" s="133" customFormat="1" ht="15.75" hidden="1" outlineLevel="7" x14ac:dyDescent="0.2">
      <c r="A779" s="59" t="s">
        <v>418</v>
      </c>
      <c r="B779" s="93" t="s">
        <v>462</v>
      </c>
      <c r="C779" s="63" t="s">
        <v>435</v>
      </c>
      <c r="D779" s="63" t="s">
        <v>41</v>
      </c>
      <c r="E779" s="80" t="s">
        <v>42</v>
      </c>
      <c r="F779" s="3">
        <v>366.7</v>
      </c>
      <c r="G779" s="3"/>
      <c r="H779" s="3">
        <f>SUM(F779:G779)</f>
        <v>366.7</v>
      </c>
      <c r="I779" s="3"/>
      <c r="J779" s="3"/>
      <c r="K779" s="3">
        <f>SUM(H779:J779)</f>
        <v>366.7</v>
      </c>
      <c r="L779" s="69">
        <v>366.7</v>
      </c>
      <c r="M779" s="3"/>
      <c r="N779" s="3">
        <f>SUM(L779:M779)</f>
        <v>366.7</v>
      </c>
      <c r="O779" s="3"/>
      <c r="P779" s="3">
        <f>SUM(N779:O779)</f>
        <v>366.7</v>
      </c>
      <c r="Q779" s="69">
        <v>366.7</v>
      </c>
      <c r="R779" s="3"/>
      <c r="S779" s="3">
        <f>SUM(Q779:R779)</f>
        <v>366.7</v>
      </c>
      <c r="T779" s="3"/>
      <c r="U779" s="3">
        <f>SUM(S779:T779)</f>
        <v>366.7</v>
      </c>
    </row>
    <row r="780" spans="1:21" ht="15.75" hidden="1" outlineLevel="7" x14ac:dyDescent="0.2">
      <c r="A780" s="59"/>
      <c r="B780" s="59"/>
      <c r="C780" s="59"/>
      <c r="D780" s="59"/>
      <c r="E780" s="82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1:21" ht="15.75" hidden="1" x14ac:dyDescent="0.2">
      <c r="A781" s="210" t="s">
        <v>424</v>
      </c>
      <c r="B781" s="210"/>
      <c r="C781" s="210"/>
      <c r="D781" s="210"/>
      <c r="E781" s="61" t="s">
        <v>708</v>
      </c>
      <c r="F781" s="64">
        <f t="shared" ref="F781:S781" si="1368">F782+F789+F798+F827</f>
        <v>320066</v>
      </c>
      <c r="G781" s="64">
        <f t="shared" si="1368"/>
        <v>0</v>
      </c>
      <c r="H781" s="64">
        <f t="shared" si="1368"/>
        <v>320066</v>
      </c>
      <c r="I781" s="64">
        <f t="shared" si="1368"/>
        <v>0</v>
      </c>
      <c r="J781" s="64">
        <f t="shared" ref="J781:K781" si="1369">J782+J789+J798+J827</f>
        <v>0</v>
      </c>
      <c r="K781" s="64">
        <f t="shared" si="1369"/>
        <v>320066</v>
      </c>
      <c r="L781" s="64">
        <f t="shared" si="1368"/>
        <v>316235.59999999998</v>
      </c>
      <c r="M781" s="64">
        <f t="shared" si="1368"/>
        <v>0</v>
      </c>
      <c r="N781" s="64">
        <f t="shared" si="1368"/>
        <v>316235.59999999998</v>
      </c>
      <c r="O781" s="64">
        <f t="shared" ref="O781:P781" si="1370">O782+O789+O798+O827</f>
        <v>0</v>
      </c>
      <c r="P781" s="64">
        <f t="shared" si="1370"/>
        <v>316235.59999999998</v>
      </c>
      <c r="Q781" s="64">
        <f t="shared" si="1368"/>
        <v>317400.59999999998</v>
      </c>
      <c r="R781" s="64">
        <f t="shared" si="1368"/>
        <v>0</v>
      </c>
      <c r="S781" s="64">
        <f t="shared" si="1368"/>
        <v>317400.59999999998</v>
      </c>
      <c r="T781" s="64">
        <f t="shared" ref="T781:U781" si="1371">T782+T789+T798+T827</f>
        <v>0</v>
      </c>
      <c r="U781" s="64">
        <f t="shared" si="1371"/>
        <v>317400.59999999998</v>
      </c>
    </row>
    <row r="782" spans="1:21" ht="15.75" hidden="1" x14ac:dyDescent="0.2">
      <c r="A782" s="210" t="s">
        <v>424</v>
      </c>
      <c r="B782" s="210" t="s">
        <v>341</v>
      </c>
      <c r="C782" s="210"/>
      <c r="D782" s="210"/>
      <c r="E782" s="60" t="s">
        <v>342</v>
      </c>
      <c r="F782" s="64">
        <f t="shared" ref="F782:U787" si="1372">F783</f>
        <v>44.2</v>
      </c>
      <c r="G782" s="64">
        <f t="shared" si="1372"/>
        <v>0</v>
      </c>
      <c r="H782" s="64">
        <f t="shared" si="1372"/>
        <v>44.2</v>
      </c>
      <c r="I782" s="64">
        <f t="shared" si="1372"/>
        <v>0</v>
      </c>
      <c r="J782" s="64">
        <f t="shared" si="1372"/>
        <v>0</v>
      </c>
      <c r="K782" s="64">
        <f t="shared" si="1372"/>
        <v>44.2</v>
      </c>
      <c r="L782" s="64">
        <f t="shared" ref="L782:Q787" si="1373">L783</f>
        <v>44.2</v>
      </c>
      <c r="M782" s="64">
        <f t="shared" si="1372"/>
        <v>0</v>
      </c>
      <c r="N782" s="64">
        <f t="shared" si="1372"/>
        <v>44.2</v>
      </c>
      <c r="O782" s="64">
        <f t="shared" si="1372"/>
        <v>0</v>
      </c>
      <c r="P782" s="64">
        <f t="shared" si="1372"/>
        <v>44.2</v>
      </c>
      <c r="Q782" s="64">
        <f t="shared" si="1373"/>
        <v>44.2</v>
      </c>
      <c r="R782" s="64">
        <f t="shared" si="1372"/>
        <v>0</v>
      </c>
      <c r="S782" s="64">
        <f t="shared" si="1372"/>
        <v>44.2</v>
      </c>
      <c r="T782" s="64">
        <f t="shared" si="1372"/>
        <v>0</v>
      </c>
      <c r="U782" s="64">
        <f t="shared" si="1372"/>
        <v>44.2</v>
      </c>
    </row>
    <row r="783" spans="1:21" ht="15.75" hidden="1" outlineLevel="1" x14ac:dyDescent="0.2">
      <c r="A783" s="210" t="s">
        <v>424</v>
      </c>
      <c r="B783" s="210" t="s">
        <v>345</v>
      </c>
      <c r="C783" s="210"/>
      <c r="D783" s="210"/>
      <c r="E783" s="61" t="s">
        <v>346</v>
      </c>
      <c r="F783" s="64">
        <f t="shared" si="1372"/>
        <v>44.2</v>
      </c>
      <c r="G783" s="64">
        <f t="shared" si="1372"/>
        <v>0</v>
      </c>
      <c r="H783" s="64">
        <f t="shared" si="1372"/>
        <v>44.2</v>
      </c>
      <c r="I783" s="64">
        <f t="shared" si="1372"/>
        <v>0</v>
      </c>
      <c r="J783" s="64">
        <f t="shared" si="1372"/>
        <v>0</v>
      </c>
      <c r="K783" s="64">
        <f t="shared" si="1372"/>
        <v>44.2</v>
      </c>
      <c r="L783" s="64">
        <f t="shared" si="1373"/>
        <v>44.2</v>
      </c>
      <c r="M783" s="64">
        <f t="shared" si="1372"/>
        <v>0</v>
      </c>
      <c r="N783" s="64">
        <f t="shared" si="1372"/>
        <v>44.2</v>
      </c>
      <c r="O783" s="64">
        <f t="shared" si="1372"/>
        <v>0</v>
      </c>
      <c r="P783" s="64">
        <f t="shared" si="1372"/>
        <v>44.2</v>
      </c>
      <c r="Q783" s="64">
        <f t="shared" si="1373"/>
        <v>44.2</v>
      </c>
      <c r="R783" s="64">
        <f t="shared" si="1372"/>
        <v>0</v>
      </c>
      <c r="S783" s="64">
        <f t="shared" si="1372"/>
        <v>44.2</v>
      </c>
      <c r="T783" s="64">
        <f t="shared" si="1372"/>
        <v>0</v>
      </c>
      <c r="U783" s="64">
        <f t="shared" si="1372"/>
        <v>44.2</v>
      </c>
    </row>
    <row r="784" spans="1:21" ht="31.5" hidden="1" outlineLevel="2" x14ac:dyDescent="0.2">
      <c r="A784" s="210" t="s">
        <v>424</v>
      </c>
      <c r="B784" s="210" t="s">
        <v>345</v>
      </c>
      <c r="C784" s="210" t="s">
        <v>23</v>
      </c>
      <c r="D784" s="210"/>
      <c r="E784" s="61" t="s">
        <v>672</v>
      </c>
      <c r="F784" s="64">
        <f t="shared" si="1372"/>
        <v>44.2</v>
      </c>
      <c r="G784" s="64">
        <f t="shared" si="1372"/>
        <v>0</v>
      </c>
      <c r="H784" s="64">
        <f t="shared" si="1372"/>
        <v>44.2</v>
      </c>
      <c r="I784" s="64">
        <f t="shared" si="1372"/>
        <v>0</v>
      </c>
      <c r="J784" s="64">
        <f t="shared" si="1372"/>
        <v>0</v>
      </c>
      <c r="K784" s="64">
        <f t="shared" si="1372"/>
        <v>44.2</v>
      </c>
      <c r="L784" s="64">
        <f t="shared" si="1373"/>
        <v>44.2</v>
      </c>
      <c r="M784" s="64">
        <f t="shared" si="1372"/>
        <v>0</v>
      </c>
      <c r="N784" s="64">
        <f t="shared" si="1372"/>
        <v>44.2</v>
      </c>
      <c r="O784" s="64">
        <f t="shared" si="1372"/>
        <v>0</v>
      </c>
      <c r="P784" s="64">
        <f t="shared" si="1372"/>
        <v>44.2</v>
      </c>
      <c r="Q784" s="64">
        <f t="shared" si="1373"/>
        <v>44.2</v>
      </c>
      <c r="R784" s="64">
        <f t="shared" si="1372"/>
        <v>0</v>
      </c>
      <c r="S784" s="64">
        <f t="shared" si="1372"/>
        <v>44.2</v>
      </c>
      <c r="T784" s="64">
        <f t="shared" si="1372"/>
        <v>0</v>
      </c>
      <c r="U784" s="64">
        <f t="shared" si="1372"/>
        <v>44.2</v>
      </c>
    </row>
    <row r="785" spans="1:21" ht="15.75" hidden="1" outlineLevel="3" x14ac:dyDescent="0.2">
      <c r="A785" s="210" t="s">
        <v>424</v>
      </c>
      <c r="B785" s="210" t="s">
        <v>345</v>
      </c>
      <c r="C785" s="210" t="s">
        <v>45</v>
      </c>
      <c r="D785" s="210"/>
      <c r="E785" s="61" t="s">
        <v>693</v>
      </c>
      <c r="F785" s="64">
        <f t="shared" si="1372"/>
        <v>44.2</v>
      </c>
      <c r="G785" s="64">
        <f t="shared" si="1372"/>
        <v>0</v>
      </c>
      <c r="H785" s="64">
        <f t="shared" si="1372"/>
        <v>44.2</v>
      </c>
      <c r="I785" s="64">
        <f t="shared" si="1372"/>
        <v>0</v>
      </c>
      <c r="J785" s="64">
        <f t="shared" si="1372"/>
        <v>0</v>
      </c>
      <c r="K785" s="64">
        <f t="shared" si="1372"/>
        <v>44.2</v>
      </c>
      <c r="L785" s="64">
        <f t="shared" si="1373"/>
        <v>44.2</v>
      </c>
      <c r="M785" s="64">
        <f t="shared" si="1372"/>
        <v>0</v>
      </c>
      <c r="N785" s="64">
        <f t="shared" si="1372"/>
        <v>44.2</v>
      </c>
      <c r="O785" s="64">
        <f t="shared" si="1372"/>
        <v>0</v>
      </c>
      <c r="P785" s="64">
        <f t="shared" si="1372"/>
        <v>44.2</v>
      </c>
      <c r="Q785" s="64">
        <f t="shared" si="1373"/>
        <v>44.2</v>
      </c>
      <c r="R785" s="64">
        <f t="shared" si="1372"/>
        <v>0</v>
      </c>
      <c r="S785" s="64">
        <f t="shared" si="1372"/>
        <v>44.2</v>
      </c>
      <c r="T785" s="64">
        <f t="shared" si="1372"/>
        <v>0</v>
      </c>
      <c r="U785" s="64">
        <f t="shared" si="1372"/>
        <v>44.2</v>
      </c>
    </row>
    <row r="786" spans="1:21" ht="31.5" hidden="1" outlineLevel="4" x14ac:dyDescent="0.2">
      <c r="A786" s="210" t="s">
        <v>424</v>
      </c>
      <c r="B786" s="210" t="s">
        <v>345</v>
      </c>
      <c r="C786" s="210" t="s">
        <v>46</v>
      </c>
      <c r="D786" s="210"/>
      <c r="E786" s="61" t="s">
        <v>683</v>
      </c>
      <c r="F786" s="64">
        <f t="shared" si="1372"/>
        <v>44.2</v>
      </c>
      <c r="G786" s="64">
        <f t="shared" si="1372"/>
        <v>0</v>
      </c>
      <c r="H786" s="64">
        <f t="shared" si="1372"/>
        <v>44.2</v>
      </c>
      <c r="I786" s="64">
        <f t="shared" si="1372"/>
        <v>0</v>
      </c>
      <c r="J786" s="64">
        <f t="shared" si="1372"/>
        <v>0</v>
      </c>
      <c r="K786" s="64">
        <f t="shared" si="1372"/>
        <v>44.2</v>
      </c>
      <c r="L786" s="64">
        <f t="shared" si="1373"/>
        <v>44.2</v>
      </c>
      <c r="M786" s="64">
        <f t="shared" si="1372"/>
        <v>0</v>
      </c>
      <c r="N786" s="64">
        <f t="shared" si="1372"/>
        <v>44.2</v>
      </c>
      <c r="O786" s="64">
        <f t="shared" si="1372"/>
        <v>0</v>
      </c>
      <c r="P786" s="64">
        <f t="shared" si="1372"/>
        <v>44.2</v>
      </c>
      <c r="Q786" s="64">
        <f t="shared" si="1373"/>
        <v>44.2</v>
      </c>
      <c r="R786" s="64">
        <f t="shared" si="1372"/>
        <v>0</v>
      </c>
      <c r="S786" s="64">
        <f t="shared" si="1372"/>
        <v>44.2</v>
      </c>
      <c r="T786" s="64">
        <f t="shared" si="1372"/>
        <v>0</v>
      </c>
      <c r="U786" s="64">
        <f t="shared" si="1372"/>
        <v>44.2</v>
      </c>
    </row>
    <row r="787" spans="1:21" ht="15.75" hidden="1" outlineLevel="5" x14ac:dyDescent="0.2">
      <c r="A787" s="210" t="s">
        <v>424</v>
      </c>
      <c r="B787" s="210" t="s">
        <v>345</v>
      </c>
      <c r="C787" s="210" t="s">
        <v>47</v>
      </c>
      <c r="D787" s="210"/>
      <c r="E787" s="61" t="s">
        <v>48</v>
      </c>
      <c r="F787" s="64">
        <f>F788</f>
        <v>44.2</v>
      </c>
      <c r="G787" s="64">
        <f t="shared" si="1372"/>
        <v>0</v>
      </c>
      <c r="H787" s="64">
        <f t="shared" si="1372"/>
        <v>44.2</v>
      </c>
      <c r="I787" s="64">
        <f t="shared" si="1372"/>
        <v>0</v>
      </c>
      <c r="J787" s="64">
        <f t="shared" si="1372"/>
        <v>0</v>
      </c>
      <c r="K787" s="64">
        <f t="shared" si="1372"/>
        <v>44.2</v>
      </c>
      <c r="L787" s="64">
        <f t="shared" si="1373"/>
        <v>44.2</v>
      </c>
      <c r="M787" s="64">
        <f t="shared" si="1372"/>
        <v>0</v>
      </c>
      <c r="N787" s="64">
        <f t="shared" si="1372"/>
        <v>44.2</v>
      </c>
      <c r="O787" s="64">
        <f t="shared" si="1372"/>
        <v>0</v>
      </c>
      <c r="P787" s="64">
        <f t="shared" si="1372"/>
        <v>44.2</v>
      </c>
      <c r="Q787" s="64">
        <f t="shared" si="1373"/>
        <v>44.2</v>
      </c>
      <c r="R787" s="64">
        <f t="shared" si="1372"/>
        <v>0</v>
      </c>
      <c r="S787" s="64">
        <f t="shared" si="1372"/>
        <v>44.2</v>
      </c>
      <c r="T787" s="64">
        <f t="shared" si="1372"/>
        <v>0</v>
      </c>
      <c r="U787" s="64">
        <f t="shared" si="1372"/>
        <v>44.2</v>
      </c>
    </row>
    <row r="788" spans="1:21" ht="15.75" hidden="1" outlineLevel="7" x14ac:dyDescent="0.2">
      <c r="A788" s="59" t="s">
        <v>424</v>
      </c>
      <c r="B788" s="59" t="s">
        <v>345</v>
      </c>
      <c r="C788" s="59" t="s">
        <v>47</v>
      </c>
      <c r="D788" s="59" t="s">
        <v>6</v>
      </c>
      <c r="E788" s="82" t="s">
        <v>7</v>
      </c>
      <c r="F788" s="3">
        <f>39+5.2</f>
        <v>44.2</v>
      </c>
      <c r="G788" s="3"/>
      <c r="H788" s="3">
        <f>SUM(F788:G788)</f>
        <v>44.2</v>
      </c>
      <c r="I788" s="3"/>
      <c r="J788" s="3"/>
      <c r="K788" s="3">
        <f>SUM(H788:J788)</f>
        <v>44.2</v>
      </c>
      <c r="L788" s="3">
        <f t="shared" ref="L788:Q788" si="1374">39+5.2</f>
        <v>44.2</v>
      </c>
      <c r="M788" s="3"/>
      <c r="N788" s="3">
        <f>SUM(L788:M788)</f>
        <v>44.2</v>
      </c>
      <c r="O788" s="3"/>
      <c r="P788" s="3">
        <f>SUM(N788:O788)</f>
        <v>44.2</v>
      </c>
      <c r="Q788" s="3">
        <f t="shared" si="1374"/>
        <v>44.2</v>
      </c>
      <c r="R788" s="3"/>
      <c r="S788" s="3">
        <f>SUM(Q788:R788)</f>
        <v>44.2</v>
      </c>
      <c r="T788" s="3"/>
      <c r="U788" s="3">
        <f>SUM(S788:T788)</f>
        <v>44.2</v>
      </c>
    </row>
    <row r="789" spans="1:21" ht="15.75" hidden="1" outlineLevel="7" x14ac:dyDescent="0.2">
      <c r="A789" s="210" t="s">
        <v>424</v>
      </c>
      <c r="B789" s="210" t="s">
        <v>369</v>
      </c>
      <c r="C789" s="59"/>
      <c r="D789" s="59"/>
      <c r="E789" s="60" t="s">
        <v>370</v>
      </c>
      <c r="F789" s="64">
        <f t="shared" ref="F789:U793" si="1375">F790</f>
        <v>253.99999999999997</v>
      </c>
      <c r="G789" s="64">
        <f t="shared" si="1375"/>
        <v>0</v>
      </c>
      <c r="H789" s="64">
        <f t="shared" si="1375"/>
        <v>253.99999999999997</v>
      </c>
      <c r="I789" s="64">
        <f t="shared" si="1375"/>
        <v>0</v>
      </c>
      <c r="J789" s="64">
        <f t="shared" si="1375"/>
        <v>0</v>
      </c>
      <c r="K789" s="64">
        <f t="shared" si="1375"/>
        <v>253.99999999999997</v>
      </c>
      <c r="L789" s="64">
        <f t="shared" ref="L789:Q793" si="1376">L790</f>
        <v>253.99999999999997</v>
      </c>
      <c r="M789" s="64">
        <f t="shared" si="1375"/>
        <v>0</v>
      </c>
      <c r="N789" s="64">
        <f t="shared" si="1375"/>
        <v>253.99999999999997</v>
      </c>
      <c r="O789" s="64">
        <f t="shared" si="1375"/>
        <v>0</v>
      </c>
      <c r="P789" s="64">
        <f t="shared" si="1375"/>
        <v>253.99999999999997</v>
      </c>
      <c r="Q789" s="64">
        <f t="shared" si="1376"/>
        <v>253.99999999999997</v>
      </c>
      <c r="R789" s="64">
        <f t="shared" si="1375"/>
        <v>0</v>
      </c>
      <c r="S789" s="64">
        <f t="shared" si="1375"/>
        <v>253.99999999999997</v>
      </c>
      <c r="T789" s="64">
        <f t="shared" si="1375"/>
        <v>0</v>
      </c>
      <c r="U789" s="64">
        <f t="shared" si="1375"/>
        <v>253.99999999999997</v>
      </c>
    </row>
    <row r="790" spans="1:21" ht="15.75" hidden="1" outlineLevel="1" x14ac:dyDescent="0.2">
      <c r="A790" s="210" t="s">
        <v>424</v>
      </c>
      <c r="B790" s="210" t="s">
        <v>378</v>
      </c>
      <c r="C790" s="210"/>
      <c r="D790" s="210"/>
      <c r="E790" s="61" t="s">
        <v>379</v>
      </c>
      <c r="F790" s="64">
        <f t="shared" si="1375"/>
        <v>253.99999999999997</v>
      </c>
      <c r="G790" s="64">
        <f t="shared" si="1375"/>
        <v>0</v>
      </c>
      <c r="H790" s="64">
        <f t="shared" si="1375"/>
        <v>253.99999999999997</v>
      </c>
      <c r="I790" s="64">
        <f t="shared" si="1375"/>
        <v>0</v>
      </c>
      <c r="J790" s="64">
        <f t="shared" si="1375"/>
        <v>0</v>
      </c>
      <c r="K790" s="64">
        <f t="shared" si="1375"/>
        <v>253.99999999999997</v>
      </c>
      <c r="L790" s="64">
        <f t="shared" si="1376"/>
        <v>253.99999999999997</v>
      </c>
      <c r="M790" s="64">
        <f t="shared" si="1375"/>
        <v>0</v>
      </c>
      <c r="N790" s="64">
        <f t="shared" si="1375"/>
        <v>253.99999999999997</v>
      </c>
      <c r="O790" s="64">
        <f t="shared" si="1375"/>
        <v>0</v>
      </c>
      <c r="P790" s="64">
        <f t="shared" si="1375"/>
        <v>253.99999999999997</v>
      </c>
      <c r="Q790" s="64">
        <f t="shared" si="1376"/>
        <v>253.99999999999997</v>
      </c>
      <c r="R790" s="64">
        <f t="shared" si="1375"/>
        <v>0</v>
      </c>
      <c r="S790" s="64">
        <f t="shared" si="1375"/>
        <v>253.99999999999997</v>
      </c>
      <c r="T790" s="64">
        <f t="shared" si="1375"/>
        <v>0</v>
      </c>
      <c r="U790" s="64">
        <f t="shared" si="1375"/>
        <v>253.99999999999997</v>
      </c>
    </row>
    <row r="791" spans="1:21" ht="31.5" hidden="1" outlineLevel="2" x14ac:dyDescent="0.2">
      <c r="A791" s="210" t="s">
        <v>424</v>
      </c>
      <c r="B791" s="210" t="s">
        <v>378</v>
      </c>
      <c r="C791" s="210" t="s">
        <v>111</v>
      </c>
      <c r="D791" s="210"/>
      <c r="E791" s="61" t="s">
        <v>640</v>
      </c>
      <c r="F791" s="64">
        <f t="shared" si="1375"/>
        <v>253.99999999999997</v>
      </c>
      <c r="G791" s="64">
        <f t="shared" si="1375"/>
        <v>0</v>
      </c>
      <c r="H791" s="64">
        <f t="shared" si="1375"/>
        <v>253.99999999999997</v>
      </c>
      <c r="I791" s="64">
        <f t="shared" si="1375"/>
        <v>0</v>
      </c>
      <c r="J791" s="64">
        <f t="shared" si="1375"/>
        <v>0</v>
      </c>
      <c r="K791" s="64">
        <f t="shared" si="1375"/>
        <v>253.99999999999997</v>
      </c>
      <c r="L791" s="64">
        <f t="shared" si="1376"/>
        <v>253.99999999999997</v>
      </c>
      <c r="M791" s="64">
        <f t="shared" si="1375"/>
        <v>0</v>
      </c>
      <c r="N791" s="64">
        <f t="shared" si="1375"/>
        <v>253.99999999999997</v>
      </c>
      <c r="O791" s="64">
        <f t="shared" si="1375"/>
        <v>0</v>
      </c>
      <c r="P791" s="64">
        <f t="shared" si="1375"/>
        <v>253.99999999999997</v>
      </c>
      <c r="Q791" s="64">
        <f t="shared" si="1376"/>
        <v>253.99999999999997</v>
      </c>
      <c r="R791" s="64">
        <f t="shared" si="1375"/>
        <v>0</v>
      </c>
      <c r="S791" s="64">
        <f t="shared" si="1375"/>
        <v>253.99999999999997</v>
      </c>
      <c r="T791" s="64">
        <f t="shared" si="1375"/>
        <v>0</v>
      </c>
      <c r="U791" s="64">
        <f t="shared" si="1375"/>
        <v>253.99999999999997</v>
      </c>
    </row>
    <row r="792" spans="1:21" ht="15.75" hidden="1" outlineLevel="3" x14ac:dyDescent="0.2">
      <c r="A792" s="210" t="s">
        <v>424</v>
      </c>
      <c r="B792" s="210" t="s">
        <v>378</v>
      </c>
      <c r="C792" s="210" t="s">
        <v>112</v>
      </c>
      <c r="D792" s="210"/>
      <c r="E792" s="61" t="s">
        <v>718</v>
      </c>
      <c r="F792" s="64">
        <f>F793</f>
        <v>253.99999999999997</v>
      </c>
      <c r="G792" s="64">
        <f t="shared" si="1375"/>
        <v>0</v>
      </c>
      <c r="H792" s="64">
        <f t="shared" si="1375"/>
        <v>253.99999999999997</v>
      </c>
      <c r="I792" s="64">
        <f t="shared" si="1375"/>
        <v>0</v>
      </c>
      <c r="J792" s="64">
        <f t="shared" si="1375"/>
        <v>0</v>
      </c>
      <c r="K792" s="64">
        <f t="shared" si="1375"/>
        <v>253.99999999999997</v>
      </c>
      <c r="L792" s="64">
        <f t="shared" si="1376"/>
        <v>253.99999999999997</v>
      </c>
      <c r="M792" s="64">
        <f t="shared" si="1375"/>
        <v>0</v>
      </c>
      <c r="N792" s="64">
        <f t="shared" si="1375"/>
        <v>253.99999999999997</v>
      </c>
      <c r="O792" s="64">
        <f t="shared" si="1375"/>
        <v>0</v>
      </c>
      <c r="P792" s="64">
        <f t="shared" si="1375"/>
        <v>253.99999999999997</v>
      </c>
      <c r="Q792" s="64">
        <f t="shared" si="1376"/>
        <v>253.99999999999997</v>
      </c>
      <c r="R792" s="64">
        <f t="shared" si="1375"/>
        <v>0</v>
      </c>
      <c r="S792" s="64">
        <f t="shared" si="1375"/>
        <v>253.99999999999997</v>
      </c>
      <c r="T792" s="64">
        <f t="shared" si="1375"/>
        <v>0</v>
      </c>
      <c r="U792" s="64">
        <f t="shared" si="1375"/>
        <v>253.99999999999997</v>
      </c>
    </row>
    <row r="793" spans="1:21" ht="31.5" hidden="1" outlineLevel="4" x14ac:dyDescent="0.2">
      <c r="A793" s="210" t="s">
        <v>424</v>
      </c>
      <c r="B793" s="210" t="s">
        <v>378</v>
      </c>
      <c r="C793" s="210" t="s">
        <v>113</v>
      </c>
      <c r="D793" s="210"/>
      <c r="E793" s="61" t="s">
        <v>641</v>
      </c>
      <c r="F793" s="64">
        <f t="shared" si="1375"/>
        <v>253.99999999999997</v>
      </c>
      <c r="G793" s="64">
        <f t="shared" si="1375"/>
        <v>0</v>
      </c>
      <c r="H793" s="64">
        <f t="shared" si="1375"/>
        <v>253.99999999999997</v>
      </c>
      <c r="I793" s="64">
        <f t="shared" si="1375"/>
        <v>0</v>
      </c>
      <c r="J793" s="64">
        <f t="shared" si="1375"/>
        <v>0</v>
      </c>
      <c r="K793" s="64">
        <f t="shared" si="1375"/>
        <v>253.99999999999997</v>
      </c>
      <c r="L793" s="64">
        <f t="shared" si="1376"/>
        <v>253.99999999999997</v>
      </c>
      <c r="M793" s="64">
        <f t="shared" si="1375"/>
        <v>0</v>
      </c>
      <c r="N793" s="64">
        <f t="shared" si="1375"/>
        <v>253.99999999999997</v>
      </c>
      <c r="O793" s="64">
        <f t="shared" si="1375"/>
        <v>0</v>
      </c>
      <c r="P793" s="64">
        <f t="shared" si="1375"/>
        <v>253.99999999999997</v>
      </c>
      <c r="Q793" s="64">
        <f t="shared" si="1376"/>
        <v>253.99999999999997</v>
      </c>
      <c r="R793" s="64">
        <f t="shared" si="1375"/>
        <v>0</v>
      </c>
      <c r="S793" s="64">
        <f t="shared" si="1375"/>
        <v>253.99999999999997</v>
      </c>
      <c r="T793" s="64">
        <f t="shared" si="1375"/>
        <v>0</v>
      </c>
      <c r="U793" s="64">
        <f t="shared" si="1375"/>
        <v>253.99999999999997</v>
      </c>
    </row>
    <row r="794" spans="1:21" ht="15.75" hidden="1" outlineLevel="5" x14ac:dyDescent="0.2">
      <c r="A794" s="210" t="s">
        <v>424</v>
      </c>
      <c r="B794" s="210" t="s">
        <v>378</v>
      </c>
      <c r="C794" s="210" t="s">
        <v>241</v>
      </c>
      <c r="D794" s="210"/>
      <c r="E794" s="61" t="s">
        <v>242</v>
      </c>
      <c r="F794" s="64">
        <f>F795+F796+F797</f>
        <v>253.99999999999997</v>
      </c>
      <c r="G794" s="64">
        <f t="shared" ref="G794:I794" si="1377">G795+G796+G797</f>
        <v>0</v>
      </c>
      <c r="H794" s="64">
        <f t="shared" si="1377"/>
        <v>253.99999999999997</v>
      </c>
      <c r="I794" s="64">
        <f t="shared" si="1377"/>
        <v>0</v>
      </c>
      <c r="J794" s="64">
        <f t="shared" ref="J794:K794" si="1378">J795+J796+J797</f>
        <v>0</v>
      </c>
      <c r="K794" s="64">
        <f t="shared" si="1378"/>
        <v>253.99999999999997</v>
      </c>
      <c r="L794" s="64">
        <f t="shared" ref="L794:Q794" si="1379">L795+L796+L797</f>
        <v>253.99999999999997</v>
      </c>
      <c r="M794" s="64">
        <f t="shared" ref="M794:O794" si="1380">M795+M796+M797</f>
        <v>0</v>
      </c>
      <c r="N794" s="64">
        <f t="shared" ref="N794:P794" si="1381">N795+N796+N797</f>
        <v>253.99999999999997</v>
      </c>
      <c r="O794" s="64">
        <f t="shared" si="1380"/>
        <v>0</v>
      </c>
      <c r="P794" s="64">
        <f t="shared" si="1381"/>
        <v>253.99999999999997</v>
      </c>
      <c r="Q794" s="64">
        <f t="shared" si="1379"/>
        <v>253.99999999999997</v>
      </c>
      <c r="R794" s="64">
        <f t="shared" ref="R794:T794" si="1382">R795+R796+R797</f>
        <v>0</v>
      </c>
      <c r="S794" s="64">
        <f t="shared" ref="S794:U794" si="1383">S795+S796+S797</f>
        <v>253.99999999999997</v>
      </c>
      <c r="T794" s="64">
        <f t="shared" si="1382"/>
        <v>0</v>
      </c>
      <c r="U794" s="64">
        <f t="shared" si="1383"/>
        <v>253.99999999999997</v>
      </c>
    </row>
    <row r="795" spans="1:21" ht="15.75" hidden="1" outlineLevel="7" x14ac:dyDescent="0.2">
      <c r="A795" s="59" t="s">
        <v>424</v>
      </c>
      <c r="B795" s="59" t="s">
        <v>378</v>
      </c>
      <c r="C795" s="59" t="s">
        <v>241</v>
      </c>
      <c r="D795" s="59" t="s">
        <v>6</v>
      </c>
      <c r="E795" s="82" t="s">
        <v>7</v>
      </c>
      <c r="F795" s="3">
        <f>71.6+28.3</f>
        <v>99.899999999999991</v>
      </c>
      <c r="G795" s="3">
        <v>10</v>
      </c>
      <c r="H795" s="3">
        <f t="shared" ref="H795:H797" si="1384">SUM(F795:G795)</f>
        <v>109.89999999999999</v>
      </c>
      <c r="I795" s="3"/>
      <c r="J795" s="3"/>
      <c r="K795" s="3">
        <f t="shared" ref="K795:K797" si="1385">SUM(H795:J795)</f>
        <v>109.89999999999999</v>
      </c>
      <c r="L795" s="3">
        <f>71.6+28.3</f>
        <v>99.899999999999991</v>
      </c>
      <c r="M795" s="3">
        <v>10</v>
      </c>
      <c r="N795" s="3">
        <f t="shared" ref="N795:N797" si="1386">SUM(L795:M795)</f>
        <v>109.89999999999999</v>
      </c>
      <c r="O795" s="3"/>
      <c r="P795" s="3">
        <f t="shared" ref="P795:P797" si="1387">SUM(N795:O795)</f>
        <v>109.89999999999999</v>
      </c>
      <c r="Q795" s="3">
        <f>71.6+28.3</f>
        <v>99.899999999999991</v>
      </c>
      <c r="R795" s="3">
        <v>10</v>
      </c>
      <c r="S795" s="3">
        <f t="shared" ref="S795:S797" si="1388">SUM(Q795:R795)</f>
        <v>109.89999999999999</v>
      </c>
      <c r="T795" s="3"/>
      <c r="U795" s="3">
        <f t="shared" ref="U795:U797" si="1389">SUM(S795:T795)</f>
        <v>109.89999999999999</v>
      </c>
    </row>
    <row r="796" spans="1:21" ht="15.75" hidden="1" outlineLevel="7" x14ac:dyDescent="0.2">
      <c r="A796" s="59" t="s">
        <v>424</v>
      </c>
      <c r="B796" s="59" t="s">
        <v>378</v>
      </c>
      <c r="C796" s="59" t="s">
        <v>241</v>
      </c>
      <c r="D796" s="59" t="s">
        <v>41</v>
      </c>
      <c r="E796" s="82" t="s">
        <v>42</v>
      </c>
      <c r="F796" s="3">
        <v>30</v>
      </c>
      <c r="G796" s="3">
        <v>-10</v>
      </c>
      <c r="H796" s="3">
        <f t="shared" si="1384"/>
        <v>20</v>
      </c>
      <c r="I796" s="3"/>
      <c r="J796" s="3"/>
      <c r="K796" s="3">
        <f t="shared" si="1385"/>
        <v>20</v>
      </c>
      <c r="L796" s="69">
        <v>30</v>
      </c>
      <c r="M796" s="3">
        <v>-10</v>
      </c>
      <c r="N796" s="3">
        <f t="shared" si="1386"/>
        <v>20</v>
      </c>
      <c r="O796" s="3"/>
      <c r="P796" s="3">
        <f t="shared" si="1387"/>
        <v>20</v>
      </c>
      <c r="Q796" s="69">
        <v>30</v>
      </c>
      <c r="R796" s="3">
        <v>-10</v>
      </c>
      <c r="S796" s="3">
        <f t="shared" si="1388"/>
        <v>20</v>
      </c>
      <c r="T796" s="3"/>
      <c r="U796" s="3">
        <f t="shared" si="1389"/>
        <v>20</v>
      </c>
    </row>
    <row r="797" spans="1:21" ht="15.75" hidden="1" outlineLevel="7" x14ac:dyDescent="0.2">
      <c r="A797" s="59" t="s">
        <v>424</v>
      </c>
      <c r="B797" s="59" t="s">
        <v>378</v>
      </c>
      <c r="C797" s="59" t="s">
        <v>241</v>
      </c>
      <c r="D797" s="59" t="s">
        <v>14</v>
      </c>
      <c r="E797" s="82" t="s">
        <v>15</v>
      </c>
      <c r="F797" s="3">
        <v>124.1</v>
      </c>
      <c r="G797" s="3"/>
      <c r="H797" s="3">
        <f t="shared" si="1384"/>
        <v>124.1</v>
      </c>
      <c r="I797" s="3"/>
      <c r="J797" s="3"/>
      <c r="K797" s="3">
        <f t="shared" si="1385"/>
        <v>124.1</v>
      </c>
      <c r="L797" s="69">
        <v>124.1</v>
      </c>
      <c r="M797" s="3"/>
      <c r="N797" s="3">
        <f t="shared" si="1386"/>
        <v>124.1</v>
      </c>
      <c r="O797" s="3"/>
      <c r="P797" s="3">
        <f t="shared" si="1387"/>
        <v>124.1</v>
      </c>
      <c r="Q797" s="69">
        <v>124.1</v>
      </c>
      <c r="R797" s="3"/>
      <c r="S797" s="3">
        <f t="shared" si="1388"/>
        <v>124.1</v>
      </c>
      <c r="T797" s="3"/>
      <c r="U797" s="3">
        <f t="shared" si="1389"/>
        <v>124.1</v>
      </c>
    </row>
    <row r="798" spans="1:21" ht="15.75" hidden="1" outlineLevel="7" x14ac:dyDescent="0.2">
      <c r="A798" s="210" t="s">
        <v>424</v>
      </c>
      <c r="B798" s="210" t="s">
        <v>347</v>
      </c>
      <c r="C798" s="59"/>
      <c r="D798" s="59"/>
      <c r="E798" s="60" t="s">
        <v>348</v>
      </c>
      <c r="F798" s="64">
        <f t="shared" ref="F798:S798" si="1390">F799+F817+F811</f>
        <v>88226.1</v>
      </c>
      <c r="G798" s="64">
        <f t="shared" si="1390"/>
        <v>0</v>
      </c>
      <c r="H798" s="64">
        <f t="shared" si="1390"/>
        <v>88226.1</v>
      </c>
      <c r="I798" s="64">
        <f t="shared" si="1390"/>
        <v>0</v>
      </c>
      <c r="J798" s="64">
        <f t="shared" ref="J798:K798" si="1391">J799+J817+J811</f>
        <v>0</v>
      </c>
      <c r="K798" s="64">
        <f t="shared" si="1391"/>
        <v>88226.1</v>
      </c>
      <c r="L798" s="64">
        <f t="shared" si="1390"/>
        <v>88172.900000000009</v>
      </c>
      <c r="M798" s="64">
        <f t="shared" si="1390"/>
        <v>0</v>
      </c>
      <c r="N798" s="64">
        <f t="shared" si="1390"/>
        <v>88172.900000000009</v>
      </c>
      <c r="O798" s="64">
        <f t="shared" ref="O798:P798" si="1392">O799+O817+O811</f>
        <v>0</v>
      </c>
      <c r="P798" s="64">
        <f t="shared" si="1392"/>
        <v>88172.900000000009</v>
      </c>
      <c r="Q798" s="64">
        <f t="shared" si="1390"/>
        <v>88172.900000000009</v>
      </c>
      <c r="R798" s="64">
        <f t="shared" si="1390"/>
        <v>0</v>
      </c>
      <c r="S798" s="64">
        <f t="shared" si="1390"/>
        <v>88172.900000000009</v>
      </c>
      <c r="T798" s="64">
        <f t="shared" ref="T798:U798" si="1393">T799+T817+T811</f>
        <v>0</v>
      </c>
      <c r="U798" s="64">
        <f t="shared" si="1393"/>
        <v>88172.900000000009</v>
      </c>
    </row>
    <row r="799" spans="1:21" ht="15.75" hidden="1" outlineLevel="1" x14ac:dyDescent="0.2">
      <c r="A799" s="210" t="s">
        <v>424</v>
      </c>
      <c r="B799" s="210" t="s">
        <v>422</v>
      </c>
      <c r="C799" s="210"/>
      <c r="D799" s="210"/>
      <c r="E799" s="61" t="s">
        <v>423</v>
      </c>
      <c r="F799" s="64">
        <f>F800</f>
        <v>70939.100000000006</v>
      </c>
      <c r="G799" s="64">
        <f t="shared" ref="G799:K799" si="1394">G800</f>
        <v>0</v>
      </c>
      <c r="H799" s="64">
        <f t="shared" si="1394"/>
        <v>70939.100000000006</v>
      </c>
      <c r="I799" s="64">
        <f t="shared" si="1394"/>
        <v>0</v>
      </c>
      <c r="J799" s="64">
        <f t="shared" si="1394"/>
        <v>0</v>
      </c>
      <c r="K799" s="64">
        <f t="shared" si="1394"/>
        <v>70939.100000000006</v>
      </c>
      <c r="L799" s="64">
        <f t="shared" ref="L799:Q799" si="1395">L800</f>
        <v>70939.100000000006</v>
      </c>
      <c r="M799" s="64">
        <f t="shared" ref="M799:O799" si="1396">M800</f>
        <v>0</v>
      </c>
      <c r="N799" s="64">
        <f t="shared" ref="N799:P799" si="1397">N800</f>
        <v>70939.100000000006</v>
      </c>
      <c r="O799" s="64">
        <f t="shared" si="1396"/>
        <v>0</v>
      </c>
      <c r="P799" s="64">
        <f t="shared" si="1397"/>
        <v>70939.100000000006</v>
      </c>
      <c r="Q799" s="64">
        <f t="shared" si="1395"/>
        <v>70939.100000000006</v>
      </c>
      <c r="R799" s="64">
        <f t="shared" ref="R799:T799" si="1398">R800</f>
        <v>0</v>
      </c>
      <c r="S799" s="64">
        <f t="shared" ref="S799:U799" si="1399">S800</f>
        <v>70939.100000000006</v>
      </c>
      <c r="T799" s="64">
        <f t="shared" si="1398"/>
        <v>0</v>
      </c>
      <c r="U799" s="64">
        <f t="shared" si="1399"/>
        <v>70939.100000000006</v>
      </c>
    </row>
    <row r="800" spans="1:21" ht="31.5" hidden="1" outlineLevel="2" x14ac:dyDescent="0.2">
      <c r="A800" s="210" t="s">
        <v>424</v>
      </c>
      <c r="B800" s="210" t="s">
        <v>422</v>
      </c>
      <c r="C800" s="210" t="s">
        <v>111</v>
      </c>
      <c r="D800" s="210"/>
      <c r="E800" s="61" t="s">
        <v>640</v>
      </c>
      <c r="F800" s="64">
        <f t="shared" ref="F800:S800" si="1400">F807+F801</f>
        <v>70939.100000000006</v>
      </c>
      <c r="G800" s="64">
        <f t="shared" si="1400"/>
        <v>0</v>
      </c>
      <c r="H800" s="64">
        <f t="shared" si="1400"/>
        <v>70939.100000000006</v>
      </c>
      <c r="I800" s="64">
        <f t="shared" si="1400"/>
        <v>0</v>
      </c>
      <c r="J800" s="64">
        <f t="shared" ref="J800:K800" si="1401">J807+J801</f>
        <v>0</v>
      </c>
      <c r="K800" s="64">
        <f t="shared" si="1401"/>
        <v>70939.100000000006</v>
      </c>
      <c r="L800" s="64">
        <f t="shared" si="1400"/>
        <v>70939.100000000006</v>
      </c>
      <c r="M800" s="64">
        <f t="shared" si="1400"/>
        <v>0</v>
      </c>
      <c r="N800" s="64">
        <f t="shared" si="1400"/>
        <v>70939.100000000006</v>
      </c>
      <c r="O800" s="64">
        <f t="shared" ref="O800:P800" si="1402">O807+O801</f>
        <v>0</v>
      </c>
      <c r="P800" s="64">
        <f t="shared" si="1402"/>
        <v>70939.100000000006</v>
      </c>
      <c r="Q800" s="64">
        <f t="shared" si="1400"/>
        <v>70939.100000000006</v>
      </c>
      <c r="R800" s="64">
        <f t="shared" si="1400"/>
        <v>0</v>
      </c>
      <c r="S800" s="64">
        <f t="shared" si="1400"/>
        <v>70939.100000000006</v>
      </c>
      <c r="T800" s="64">
        <f t="shared" ref="T800:U800" si="1403">T807+T801</f>
        <v>0</v>
      </c>
      <c r="U800" s="64">
        <f t="shared" si="1403"/>
        <v>70939.100000000006</v>
      </c>
    </row>
    <row r="801" spans="1:21" ht="15.75" hidden="1" outlineLevel="2" x14ac:dyDescent="0.2">
      <c r="A801" s="210" t="s">
        <v>424</v>
      </c>
      <c r="B801" s="210" t="s">
        <v>422</v>
      </c>
      <c r="C801" s="210" t="s">
        <v>164</v>
      </c>
      <c r="D801" s="210"/>
      <c r="E801" s="61" t="s">
        <v>686</v>
      </c>
      <c r="F801" s="64">
        <f t="shared" ref="F801:U803" si="1404">F802</f>
        <v>200</v>
      </c>
      <c r="G801" s="64">
        <f t="shared" si="1404"/>
        <v>0</v>
      </c>
      <c r="H801" s="64">
        <f t="shared" si="1404"/>
        <v>200</v>
      </c>
      <c r="I801" s="64">
        <f t="shared" si="1404"/>
        <v>0</v>
      </c>
      <c r="J801" s="64">
        <f t="shared" si="1404"/>
        <v>0</v>
      </c>
      <c r="K801" s="64">
        <f t="shared" si="1404"/>
        <v>200</v>
      </c>
      <c r="L801" s="64">
        <f t="shared" ref="L801:Q801" si="1405">L802</f>
        <v>200</v>
      </c>
      <c r="M801" s="64">
        <f t="shared" si="1404"/>
        <v>0</v>
      </c>
      <c r="N801" s="64">
        <f t="shared" si="1404"/>
        <v>200</v>
      </c>
      <c r="O801" s="64">
        <f t="shared" si="1404"/>
        <v>0</v>
      </c>
      <c r="P801" s="64">
        <f t="shared" si="1404"/>
        <v>200</v>
      </c>
      <c r="Q801" s="64">
        <f t="shared" si="1405"/>
        <v>200</v>
      </c>
      <c r="R801" s="64">
        <f t="shared" si="1404"/>
        <v>0</v>
      </c>
      <c r="S801" s="64">
        <f t="shared" si="1404"/>
        <v>200</v>
      </c>
      <c r="T801" s="64">
        <f t="shared" si="1404"/>
        <v>0</v>
      </c>
      <c r="U801" s="64">
        <f t="shared" si="1404"/>
        <v>200</v>
      </c>
    </row>
    <row r="802" spans="1:21" ht="15.75" hidden="1" outlineLevel="2" x14ac:dyDescent="0.2">
      <c r="A802" s="210" t="s">
        <v>424</v>
      </c>
      <c r="B802" s="210" t="s">
        <v>422</v>
      </c>
      <c r="C802" s="210" t="s">
        <v>165</v>
      </c>
      <c r="D802" s="210"/>
      <c r="E802" s="61" t="s">
        <v>317</v>
      </c>
      <c r="F802" s="64">
        <f>F803+F805</f>
        <v>200</v>
      </c>
      <c r="G802" s="64">
        <f t="shared" ref="G802:S802" si="1406">G803+G805</f>
        <v>0</v>
      </c>
      <c r="H802" s="64">
        <f t="shared" si="1406"/>
        <v>200</v>
      </c>
      <c r="I802" s="64">
        <f t="shared" si="1406"/>
        <v>0</v>
      </c>
      <c r="J802" s="64">
        <f t="shared" ref="J802:K802" si="1407">J803+J805</f>
        <v>0</v>
      </c>
      <c r="K802" s="64">
        <f t="shared" si="1407"/>
        <v>200</v>
      </c>
      <c r="L802" s="64">
        <f t="shared" si="1406"/>
        <v>200</v>
      </c>
      <c r="M802" s="64">
        <f t="shared" si="1406"/>
        <v>0</v>
      </c>
      <c r="N802" s="64">
        <f t="shared" si="1406"/>
        <v>200</v>
      </c>
      <c r="O802" s="64">
        <f t="shared" ref="O802:P802" si="1408">O803+O805</f>
        <v>0</v>
      </c>
      <c r="P802" s="64">
        <f t="shared" si="1408"/>
        <v>200</v>
      </c>
      <c r="Q802" s="64">
        <f t="shared" si="1406"/>
        <v>200</v>
      </c>
      <c r="R802" s="64">
        <f t="shared" si="1406"/>
        <v>0</v>
      </c>
      <c r="S802" s="64">
        <f t="shared" si="1406"/>
        <v>200</v>
      </c>
      <c r="T802" s="64">
        <f t="shared" ref="T802:U802" si="1409">T803+T805</f>
        <v>0</v>
      </c>
      <c r="U802" s="64">
        <f t="shared" si="1409"/>
        <v>200</v>
      </c>
    </row>
    <row r="803" spans="1:21" s="68" customFormat="1" ht="31.5" hidden="1" outlineLevel="2" x14ac:dyDescent="0.2">
      <c r="A803" s="210" t="s">
        <v>424</v>
      </c>
      <c r="B803" s="210" t="s">
        <v>422</v>
      </c>
      <c r="C803" s="62" t="s">
        <v>481</v>
      </c>
      <c r="D803" s="62"/>
      <c r="E803" s="99" t="s">
        <v>482</v>
      </c>
      <c r="F803" s="64">
        <f>F804</f>
        <v>200</v>
      </c>
      <c r="G803" s="64">
        <f t="shared" si="1404"/>
        <v>-200</v>
      </c>
      <c r="H803" s="64">
        <f>H804</f>
        <v>0</v>
      </c>
      <c r="I803" s="64">
        <f t="shared" si="1404"/>
        <v>0</v>
      </c>
      <c r="J803" s="64">
        <f t="shared" si="1404"/>
        <v>0</v>
      </c>
      <c r="K803" s="64">
        <f>K804</f>
        <v>0</v>
      </c>
      <c r="L803" s="64">
        <f>L804</f>
        <v>200</v>
      </c>
      <c r="M803" s="64">
        <f t="shared" si="1404"/>
        <v>-200</v>
      </c>
      <c r="N803" s="64">
        <f t="shared" si="1404"/>
        <v>0</v>
      </c>
      <c r="O803" s="64">
        <f t="shared" si="1404"/>
        <v>0</v>
      </c>
      <c r="P803" s="64">
        <f t="shared" si="1404"/>
        <v>0</v>
      </c>
      <c r="Q803" s="64">
        <f>Q804</f>
        <v>200</v>
      </c>
      <c r="R803" s="64">
        <f t="shared" si="1404"/>
        <v>-200</v>
      </c>
      <c r="S803" s="64">
        <f t="shared" si="1404"/>
        <v>0</v>
      </c>
      <c r="T803" s="64">
        <f t="shared" si="1404"/>
        <v>0</v>
      </c>
      <c r="U803" s="64">
        <f t="shared" si="1404"/>
        <v>0</v>
      </c>
    </row>
    <row r="804" spans="1:21" ht="15.75" hidden="1" outlineLevel="2" x14ac:dyDescent="0.2">
      <c r="A804" s="59" t="s">
        <v>424</v>
      </c>
      <c r="B804" s="59" t="s">
        <v>422</v>
      </c>
      <c r="C804" s="63" t="s">
        <v>481</v>
      </c>
      <c r="D804" s="63" t="s">
        <v>41</v>
      </c>
      <c r="E804" s="78" t="s">
        <v>310</v>
      </c>
      <c r="F804" s="3">
        <v>200</v>
      </c>
      <c r="G804" s="3">
        <v>-200</v>
      </c>
      <c r="H804" s="3">
        <f>SUM(F804:G804)</f>
        <v>0</v>
      </c>
      <c r="I804" s="3"/>
      <c r="J804" s="3"/>
      <c r="K804" s="3">
        <f>SUM(H804:J804)</f>
        <v>0</v>
      </c>
      <c r="L804" s="69">
        <v>200</v>
      </c>
      <c r="M804" s="3">
        <v>-200</v>
      </c>
      <c r="N804" s="3">
        <f>SUM(L804:M804)</f>
        <v>0</v>
      </c>
      <c r="O804" s="3"/>
      <c r="P804" s="3">
        <f>SUM(N804:O804)</f>
        <v>0</v>
      </c>
      <c r="Q804" s="69">
        <v>200</v>
      </c>
      <c r="R804" s="3">
        <v>-200</v>
      </c>
      <c r="S804" s="3">
        <f>SUM(Q804:R804)</f>
        <v>0</v>
      </c>
      <c r="T804" s="3"/>
      <c r="U804" s="3">
        <f>SUM(S804:T804)</f>
        <v>0</v>
      </c>
    </row>
    <row r="805" spans="1:21" ht="15.75" hidden="1" outlineLevel="2" x14ac:dyDescent="0.2">
      <c r="A805" s="59" t="s">
        <v>424</v>
      </c>
      <c r="B805" s="59" t="s">
        <v>422</v>
      </c>
      <c r="C805" s="62" t="s">
        <v>440</v>
      </c>
      <c r="D805" s="62"/>
      <c r="E805" s="99" t="s">
        <v>439</v>
      </c>
      <c r="F805" s="64">
        <f t="shared" ref="F805:U805" si="1410">F806</f>
        <v>0</v>
      </c>
      <c r="G805" s="64">
        <f t="shared" si="1410"/>
        <v>200</v>
      </c>
      <c r="H805" s="64">
        <f t="shared" si="1410"/>
        <v>200</v>
      </c>
      <c r="I805" s="64">
        <f t="shared" si="1410"/>
        <v>0</v>
      </c>
      <c r="J805" s="64">
        <f t="shared" si="1410"/>
        <v>0</v>
      </c>
      <c r="K805" s="64">
        <f t="shared" si="1410"/>
        <v>200</v>
      </c>
      <c r="L805" s="64">
        <f t="shared" si="1410"/>
        <v>0</v>
      </c>
      <c r="M805" s="64">
        <f t="shared" si="1410"/>
        <v>200</v>
      </c>
      <c r="N805" s="64">
        <f t="shared" si="1410"/>
        <v>200</v>
      </c>
      <c r="O805" s="64">
        <f t="shared" si="1410"/>
        <v>0</v>
      </c>
      <c r="P805" s="64">
        <f t="shared" si="1410"/>
        <v>200</v>
      </c>
      <c r="Q805" s="64">
        <f t="shared" si="1410"/>
        <v>0</v>
      </c>
      <c r="R805" s="64">
        <f t="shared" si="1410"/>
        <v>200</v>
      </c>
      <c r="S805" s="64">
        <f t="shared" si="1410"/>
        <v>200</v>
      </c>
      <c r="T805" s="64">
        <f t="shared" si="1410"/>
        <v>0</v>
      </c>
      <c r="U805" s="64">
        <f t="shared" si="1410"/>
        <v>200</v>
      </c>
    </row>
    <row r="806" spans="1:21" ht="15.75" hidden="1" outlineLevel="2" x14ac:dyDescent="0.2">
      <c r="A806" s="59" t="s">
        <v>424</v>
      </c>
      <c r="B806" s="59" t="s">
        <v>422</v>
      </c>
      <c r="C806" s="63" t="s">
        <v>440</v>
      </c>
      <c r="D806" s="63" t="s">
        <v>41</v>
      </c>
      <c r="E806" s="78" t="s">
        <v>310</v>
      </c>
      <c r="F806" s="3"/>
      <c r="G806" s="3">
        <v>200</v>
      </c>
      <c r="H806" s="3">
        <f>SUM(F806:G806)</f>
        <v>200</v>
      </c>
      <c r="I806" s="3"/>
      <c r="J806" s="3"/>
      <c r="K806" s="3">
        <f>SUM(H806:J806)</f>
        <v>200</v>
      </c>
      <c r="L806" s="69"/>
      <c r="M806" s="3">
        <v>200</v>
      </c>
      <c r="N806" s="3">
        <f>SUM(L806:M806)</f>
        <v>200</v>
      </c>
      <c r="O806" s="3"/>
      <c r="P806" s="3">
        <f>SUM(N806:O806)</f>
        <v>200</v>
      </c>
      <c r="Q806" s="69"/>
      <c r="R806" s="3">
        <v>200</v>
      </c>
      <c r="S806" s="3">
        <f>SUM(Q806:R806)</f>
        <v>200</v>
      </c>
      <c r="T806" s="3"/>
      <c r="U806" s="3">
        <f>SUM(S806:T806)</f>
        <v>200</v>
      </c>
    </row>
    <row r="807" spans="1:21" ht="31.5" hidden="1" outlineLevel="3" x14ac:dyDescent="0.2">
      <c r="A807" s="210" t="s">
        <v>424</v>
      </c>
      <c r="B807" s="210" t="s">
        <v>422</v>
      </c>
      <c r="C807" s="210" t="s">
        <v>243</v>
      </c>
      <c r="D807" s="210"/>
      <c r="E807" s="61" t="s">
        <v>644</v>
      </c>
      <c r="F807" s="64">
        <f t="shared" ref="F807:U809" si="1411">F808</f>
        <v>70739.100000000006</v>
      </c>
      <c r="G807" s="64">
        <f t="shared" si="1411"/>
        <v>0</v>
      </c>
      <c r="H807" s="64">
        <f t="shared" si="1411"/>
        <v>70739.100000000006</v>
      </c>
      <c r="I807" s="64">
        <f t="shared" si="1411"/>
        <v>0</v>
      </c>
      <c r="J807" s="64">
        <f t="shared" si="1411"/>
        <v>0</v>
      </c>
      <c r="K807" s="64">
        <f t="shared" si="1411"/>
        <v>70739.100000000006</v>
      </c>
      <c r="L807" s="64">
        <f t="shared" ref="L807:Q809" si="1412">L808</f>
        <v>70739.100000000006</v>
      </c>
      <c r="M807" s="64">
        <f t="shared" si="1411"/>
        <v>0</v>
      </c>
      <c r="N807" s="64">
        <f t="shared" si="1411"/>
        <v>70739.100000000006</v>
      </c>
      <c r="O807" s="64">
        <f t="shared" si="1411"/>
        <v>0</v>
      </c>
      <c r="P807" s="64">
        <f t="shared" si="1411"/>
        <v>70739.100000000006</v>
      </c>
      <c r="Q807" s="64">
        <f t="shared" si="1412"/>
        <v>70739.100000000006</v>
      </c>
      <c r="R807" s="64">
        <f t="shared" si="1411"/>
        <v>0</v>
      </c>
      <c r="S807" s="64">
        <f t="shared" si="1411"/>
        <v>70739.100000000006</v>
      </c>
      <c r="T807" s="64">
        <f t="shared" si="1411"/>
        <v>0</v>
      </c>
      <c r="U807" s="64">
        <f t="shared" si="1411"/>
        <v>70739.100000000006</v>
      </c>
    </row>
    <row r="808" spans="1:21" ht="31.5" hidden="1" outlineLevel="4" x14ac:dyDescent="0.2">
      <c r="A808" s="210" t="s">
        <v>424</v>
      </c>
      <c r="B808" s="210" t="s">
        <v>422</v>
      </c>
      <c r="C808" s="210" t="s">
        <v>244</v>
      </c>
      <c r="D808" s="210"/>
      <c r="E808" s="61" t="s">
        <v>26</v>
      </c>
      <c r="F808" s="64">
        <f t="shared" si="1411"/>
        <v>70739.100000000006</v>
      </c>
      <c r="G808" s="64">
        <f t="shared" si="1411"/>
        <v>0</v>
      </c>
      <c r="H808" s="64">
        <f t="shared" si="1411"/>
        <v>70739.100000000006</v>
      </c>
      <c r="I808" s="64">
        <f t="shared" si="1411"/>
        <v>0</v>
      </c>
      <c r="J808" s="64">
        <f t="shared" si="1411"/>
        <v>0</v>
      </c>
      <c r="K808" s="64">
        <f t="shared" si="1411"/>
        <v>70739.100000000006</v>
      </c>
      <c r="L808" s="64">
        <f t="shared" si="1412"/>
        <v>70739.100000000006</v>
      </c>
      <c r="M808" s="64">
        <f t="shared" si="1411"/>
        <v>0</v>
      </c>
      <c r="N808" s="64">
        <f t="shared" si="1411"/>
        <v>70739.100000000006</v>
      </c>
      <c r="O808" s="64">
        <f t="shared" si="1411"/>
        <v>0</v>
      </c>
      <c r="P808" s="64">
        <f t="shared" si="1411"/>
        <v>70739.100000000006</v>
      </c>
      <c r="Q808" s="64">
        <f t="shared" si="1412"/>
        <v>70739.100000000006</v>
      </c>
      <c r="R808" s="64">
        <f t="shared" si="1411"/>
        <v>0</v>
      </c>
      <c r="S808" s="64">
        <f t="shared" si="1411"/>
        <v>70739.100000000006</v>
      </c>
      <c r="T808" s="64">
        <f t="shared" si="1411"/>
        <v>0</v>
      </c>
      <c r="U808" s="64">
        <f t="shared" si="1411"/>
        <v>70739.100000000006</v>
      </c>
    </row>
    <row r="809" spans="1:21" ht="15.75" hidden="1" outlineLevel="5" x14ac:dyDescent="0.2">
      <c r="A809" s="210" t="s">
        <v>424</v>
      </c>
      <c r="B809" s="210" t="s">
        <v>422</v>
      </c>
      <c r="C809" s="210" t="s">
        <v>245</v>
      </c>
      <c r="D809" s="210"/>
      <c r="E809" s="61" t="s">
        <v>225</v>
      </c>
      <c r="F809" s="64">
        <f t="shared" si="1411"/>
        <v>70739.100000000006</v>
      </c>
      <c r="G809" s="64">
        <f t="shared" si="1411"/>
        <v>0</v>
      </c>
      <c r="H809" s="64">
        <f t="shared" si="1411"/>
        <v>70739.100000000006</v>
      </c>
      <c r="I809" s="64">
        <f t="shared" si="1411"/>
        <v>0</v>
      </c>
      <c r="J809" s="64">
        <f t="shared" si="1411"/>
        <v>0</v>
      </c>
      <c r="K809" s="64">
        <f t="shared" si="1411"/>
        <v>70739.100000000006</v>
      </c>
      <c r="L809" s="64">
        <f t="shared" si="1412"/>
        <v>70739.100000000006</v>
      </c>
      <c r="M809" s="64">
        <f t="shared" si="1411"/>
        <v>0</v>
      </c>
      <c r="N809" s="64">
        <f t="shared" si="1411"/>
        <v>70739.100000000006</v>
      </c>
      <c r="O809" s="64">
        <f t="shared" si="1411"/>
        <v>0</v>
      </c>
      <c r="P809" s="64">
        <f t="shared" si="1411"/>
        <v>70739.100000000006</v>
      </c>
      <c r="Q809" s="64">
        <f t="shared" si="1412"/>
        <v>70739.100000000006</v>
      </c>
      <c r="R809" s="64">
        <f t="shared" si="1411"/>
        <v>0</v>
      </c>
      <c r="S809" s="64">
        <f t="shared" si="1411"/>
        <v>70739.100000000006</v>
      </c>
      <c r="T809" s="64">
        <f t="shared" si="1411"/>
        <v>0</v>
      </c>
      <c r="U809" s="64">
        <f t="shared" si="1411"/>
        <v>70739.100000000006</v>
      </c>
    </row>
    <row r="810" spans="1:21" ht="15.75" hidden="1" outlineLevel="7" x14ac:dyDescent="0.2">
      <c r="A810" s="59" t="s">
        <v>424</v>
      </c>
      <c r="B810" s="59" t="s">
        <v>422</v>
      </c>
      <c r="C810" s="59" t="s">
        <v>245</v>
      </c>
      <c r="D810" s="59" t="s">
        <v>41</v>
      </c>
      <c r="E810" s="82" t="s">
        <v>42</v>
      </c>
      <c r="F810" s="3">
        <v>70739.100000000006</v>
      </c>
      <c r="G810" s="3"/>
      <c r="H810" s="3">
        <f>SUM(F810:G810)</f>
        <v>70739.100000000006</v>
      </c>
      <c r="I810" s="3"/>
      <c r="J810" s="3"/>
      <c r="K810" s="3">
        <f>SUM(H810:J810)</f>
        <v>70739.100000000006</v>
      </c>
      <c r="L810" s="69">
        <v>70739.100000000006</v>
      </c>
      <c r="M810" s="3"/>
      <c r="N810" s="3">
        <f>SUM(L810:M810)</f>
        <v>70739.100000000006</v>
      </c>
      <c r="O810" s="3"/>
      <c r="P810" s="3">
        <f>SUM(N810:O810)</f>
        <v>70739.100000000006</v>
      </c>
      <c r="Q810" s="69">
        <v>70739.100000000006</v>
      </c>
      <c r="R810" s="3"/>
      <c r="S810" s="3">
        <f>SUM(Q810:R810)</f>
        <v>70739.100000000006</v>
      </c>
      <c r="T810" s="3"/>
      <c r="U810" s="3">
        <f>SUM(S810:T810)</f>
        <v>70739.100000000006</v>
      </c>
    </row>
    <row r="811" spans="1:21" ht="15.75" hidden="1" outlineLevel="7" x14ac:dyDescent="0.2">
      <c r="A811" s="210" t="s">
        <v>424</v>
      </c>
      <c r="B811" s="210" t="s">
        <v>349</v>
      </c>
      <c r="C811" s="210"/>
      <c r="D811" s="210"/>
      <c r="E811" s="61" t="s">
        <v>350</v>
      </c>
      <c r="F811" s="64">
        <f t="shared" ref="F811:U815" si="1413">F812</f>
        <v>7.5</v>
      </c>
      <c r="G811" s="64">
        <f t="shared" si="1413"/>
        <v>0</v>
      </c>
      <c r="H811" s="64">
        <f t="shared" si="1413"/>
        <v>7.5</v>
      </c>
      <c r="I811" s="64">
        <f t="shared" si="1413"/>
        <v>0</v>
      </c>
      <c r="J811" s="64">
        <f t="shared" si="1413"/>
        <v>0</v>
      </c>
      <c r="K811" s="64">
        <f t="shared" si="1413"/>
        <v>7.5</v>
      </c>
      <c r="L811" s="64">
        <f t="shared" ref="L811:Q815" si="1414">L812</f>
        <v>7.5</v>
      </c>
      <c r="M811" s="64">
        <f t="shared" si="1413"/>
        <v>0</v>
      </c>
      <c r="N811" s="64">
        <f t="shared" si="1413"/>
        <v>7.5</v>
      </c>
      <c r="O811" s="64">
        <f t="shared" si="1413"/>
        <v>0</v>
      </c>
      <c r="P811" s="64">
        <f t="shared" si="1413"/>
        <v>7.5</v>
      </c>
      <c r="Q811" s="64">
        <f t="shared" si="1414"/>
        <v>7.5</v>
      </c>
      <c r="R811" s="64">
        <f t="shared" si="1413"/>
        <v>0</v>
      </c>
      <c r="S811" s="64">
        <f t="shared" si="1413"/>
        <v>7.5</v>
      </c>
      <c r="T811" s="64">
        <f t="shared" si="1413"/>
        <v>0</v>
      </c>
      <c r="U811" s="64">
        <f t="shared" si="1413"/>
        <v>7.5</v>
      </c>
    </row>
    <row r="812" spans="1:21" ht="31.5" hidden="1" outlineLevel="7" x14ac:dyDescent="0.2">
      <c r="A812" s="210" t="s">
        <v>424</v>
      </c>
      <c r="B812" s="210" t="s">
        <v>349</v>
      </c>
      <c r="C812" s="210" t="s">
        <v>111</v>
      </c>
      <c r="D812" s="210"/>
      <c r="E812" s="61" t="s">
        <v>640</v>
      </c>
      <c r="F812" s="64">
        <f t="shared" si="1413"/>
        <v>7.5</v>
      </c>
      <c r="G812" s="64">
        <f t="shared" si="1413"/>
        <v>0</v>
      </c>
      <c r="H812" s="64">
        <f t="shared" si="1413"/>
        <v>7.5</v>
      </c>
      <c r="I812" s="64">
        <f t="shared" si="1413"/>
        <v>0</v>
      </c>
      <c r="J812" s="64">
        <f t="shared" si="1413"/>
        <v>0</v>
      </c>
      <c r="K812" s="64">
        <f t="shared" si="1413"/>
        <v>7.5</v>
      </c>
      <c r="L812" s="64">
        <f t="shared" si="1414"/>
        <v>7.5</v>
      </c>
      <c r="M812" s="64">
        <f t="shared" si="1413"/>
        <v>0</v>
      </c>
      <c r="N812" s="64">
        <f t="shared" si="1413"/>
        <v>7.5</v>
      </c>
      <c r="O812" s="64">
        <f t="shared" si="1413"/>
        <v>0</v>
      </c>
      <c r="P812" s="64">
        <f t="shared" si="1413"/>
        <v>7.5</v>
      </c>
      <c r="Q812" s="64">
        <f t="shared" si="1414"/>
        <v>7.5</v>
      </c>
      <c r="R812" s="64">
        <f t="shared" si="1413"/>
        <v>0</v>
      </c>
      <c r="S812" s="64">
        <f t="shared" si="1413"/>
        <v>7.5</v>
      </c>
      <c r="T812" s="64">
        <f t="shared" si="1413"/>
        <v>0</v>
      </c>
      <c r="U812" s="64">
        <f t="shared" si="1413"/>
        <v>7.5</v>
      </c>
    </row>
    <row r="813" spans="1:21" ht="31.5" hidden="1" outlineLevel="7" x14ac:dyDescent="0.2">
      <c r="A813" s="210" t="s">
        <v>424</v>
      </c>
      <c r="B813" s="210" t="s">
        <v>349</v>
      </c>
      <c r="C813" s="210" t="s">
        <v>243</v>
      </c>
      <c r="D813" s="210"/>
      <c r="E813" s="61" t="s">
        <v>644</v>
      </c>
      <c r="F813" s="64">
        <f t="shared" si="1413"/>
        <v>7.5</v>
      </c>
      <c r="G813" s="64">
        <f t="shared" si="1413"/>
        <v>0</v>
      </c>
      <c r="H813" s="64">
        <f t="shared" si="1413"/>
        <v>7.5</v>
      </c>
      <c r="I813" s="64">
        <f t="shared" si="1413"/>
        <v>0</v>
      </c>
      <c r="J813" s="64">
        <f t="shared" si="1413"/>
        <v>0</v>
      </c>
      <c r="K813" s="64">
        <f t="shared" si="1413"/>
        <v>7.5</v>
      </c>
      <c r="L813" s="64">
        <f t="shared" si="1414"/>
        <v>7.5</v>
      </c>
      <c r="M813" s="64">
        <f t="shared" si="1413"/>
        <v>0</v>
      </c>
      <c r="N813" s="64">
        <f t="shared" si="1413"/>
        <v>7.5</v>
      </c>
      <c r="O813" s="64">
        <f t="shared" si="1413"/>
        <v>0</v>
      </c>
      <c r="P813" s="64">
        <f t="shared" si="1413"/>
        <v>7.5</v>
      </c>
      <c r="Q813" s="64">
        <f t="shared" si="1414"/>
        <v>7.5</v>
      </c>
      <c r="R813" s="64">
        <f t="shared" si="1413"/>
        <v>0</v>
      </c>
      <c r="S813" s="64">
        <f t="shared" si="1413"/>
        <v>7.5</v>
      </c>
      <c r="T813" s="64">
        <f t="shared" si="1413"/>
        <v>0</v>
      </c>
      <c r="U813" s="64">
        <f t="shared" si="1413"/>
        <v>7.5</v>
      </c>
    </row>
    <row r="814" spans="1:21" ht="31.5" hidden="1" outlineLevel="7" x14ac:dyDescent="0.2">
      <c r="A814" s="210" t="s">
        <v>424</v>
      </c>
      <c r="B814" s="210" t="s">
        <v>349</v>
      </c>
      <c r="C814" s="210" t="s">
        <v>244</v>
      </c>
      <c r="D814" s="210"/>
      <c r="E814" s="61" t="s">
        <v>26</v>
      </c>
      <c r="F814" s="64">
        <f t="shared" si="1413"/>
        <v>7.5</v>
      </c>
      <c r="G814" s="64">
        <f t="shared" si="1413"/>
        <v>0</v>
      </c>
      <c r="H814" s="64">
        <f t="shared" si="1413"/>
        <v>7.5</v>
      </c>
      <c r="I814" s="64">
        <f t="shared" si="1413"/>
        <v>0</v>
      </c>
      <c r="J814" s="64">
        <f t="shared" si="1413"/>
        <v>0</v>
      </c>
      <c r="K814" s="64">
        <f t="shared" si="1413"/>
        <v>7.5</v>
      </c>
      <c r="L814" s="64">
        <f t="shared" si="1414"/>
        <v>7.5</v>
      </c>
      <c r="M814" s="64">
        <f t="shared" si="1413"/>
        <v>0</v>
      </c>
      <c r="N814" s="64">
        <f t="shared" si="1413"/>
        <v>7.5</v>
      </c>
      <c r="O814" s="64">
        <f t="shared" si="1413"/>
        <v>0</v>
      </c>
      <c r="P814" s="64">
        <f t="shared" si="1413"/>
        <v>7.5</v>
      </c>
      <c r="Q814" s="64">
        <f t="shared" si="1414"/>
        <v>7.5</v>
      </c>
      <c r="R814" s="64">
        <f t="shared" si="1413"/>
        <v>0</v>
      </c>
      <c r="S814" s="64">
        <f t="shared" si="1413"/>
        <v>7.5</v>
      </c>
      <c r="T814" s="64">
        <f t="shared" si="1413"/>
        <v>0</v>
      </c>
      <c r="U814" s="64">
        <f t="shared" si="1413"/>
        <v>7.5</v>
      </c>
    </row>
    <row r="815" spans="1:21" ht="15.75" hidden="1" outlineLevel="7" x14ac:dyDescent="0.2">
      <c r="A815" s="210" t="s">
        <v>424</v>
      </c>
      <c r="B815" s="210" t="s">
        <v>349</v>
      </c>
      <c r="C815" s="210" t="s">
        <v>259</v>
      </c>
      <c r="D815" s="210"/>
      <c r="E815" s="61" t="s">
        <v>260</v>
      </c>
      <c r="F815" s="64">
        <f t="shared" si="1413"/>
        <v>7.5</v>
      </c>
      <c r="G815" s="64">
        <f t="shared" si="1413"/>
        <v>0</v>
      </c>
      <c r="H815" s="64">
        <f t="shared" si="1413"/>
        <v>7.5</v>
      </c>
      <c r="I815" s="64">
        <f t="shared" si="1413"/>
        <v>0</v>
      </c>
      <c r="J815" s="64">
        <f t="shared" si="1413"/>
        <v>0</v>
      </c>
      <c r="K815" s="64">
        <f t="shared" si="1413"/>
        <v>7.5</v>
      </c>
      <c r="L815" s="64">
        <f t="shared" si="1414"/>
        <v>7.5</v>
      </c>
      <c r="M815" s="64">
        <f t="shared" si="1413"/>
        <v>0</v>
      </c>
      <c r="N815" s="64">
        <f t="shared" si="1413"/>
        <v>7.5</v>
      </c>
      <c r="O815" s="64">
        <f t="shared" si="1413"/>
        <v>0</v>
      </c>
      <c r="P815" s="64">
        <f t="shared" si="1413"/>
        <v>7.5</v>
      </c>
      <c r="Q815" s="64">
        <f t="shared" si="1414"/>
        <v>7.5</v>
      </c>
      <c r="R815" s="64">
        <f t="shared" si="1413"/>
        <v>0</v>
      </c>
      <c r="S815" s="64">
        <f t="shared" si="1413"/>
        <v>7.5</v>
      </c>
      <c r="T815" s="64">
        <f t="shared" si="1413"/>
        <v>0</v>
      </c>
      <c r="U815" s="64">
        <f t="shared" si="1413"/>
        <v>7.5</v>
      </c>
    </row>
    <row r="816" spans="1:21" ht="15.75" hidden="1" outlineLevel="7" x14ac:dyDescent="0.2">
      <c r="A816" s="59" t="s">
        <v>424</v>
      </c>
      <c r="B816" s="59" t="s">
        <v>349</v>
      </c>
      <c r="C816" s="59" t="s">
        <v>259</v>
      </c>
      <c r="D816" s="59" t="s">
        <v>41</v>
      </c>
      <c r="E816" s="82" t="s">
        <v>42</v>
      </c>
      <c r="F816" s="3">
        <v>7.5</v>
      </c>
      <c r="G816" s="3"/>
      <c r="H816" s="3">
        <f>SUM(F816:G816)</f>
        <v>7.5</v>
      </c>
      <c r="I816" s="3"/>
      <c r="J816" s="3"/>
      <c r="K816" s="3">
        <f>SUM(H816:J816)</f>
        <v>7.5</v>
      </c>
      <c r="L816" s="69">
        <v>7.5</v>
      </c>
      <c r="M816" s="3"/>
      <c r="N816" s="3">
        <f>SUM(L816:M816)</f>
        <v>7.5</v>
      </c>
      <c r="O816" s="3"/>
      <c r="P816" s="3">
        <f>SUM(N816:O816)</f>
        <v>7.5</v>
      </c>
      <c r="Q816" s="69">
        <v>7.5</v>
      </c>
      <c r="R816" s="3"/>
      <c r="S816" s="3">
        <f>SUM(Q816:R816)</f>
        <v>7.5</v>
      </c>
      <c r="T816" s="3"/>
      <c r="U816" s="3">
        <f>SUM(S816:T816)</f>
        <v>7.5</v>
      </c>
    </row>
    <row r="817" spans="1:21" ht="15.75" hidden="1" outlineLevel="1" x14ac:dyDescent="0.2">
      <c r="A817" s="210" t="s">
        <v>424</v>
      </c>
      <c r="B817" s="210" t="s">
        <v>394</v>
      </c>
      <c r="C817" s="210"/>
      <c r="D817" s="210"/>
      <c r="E817" s="61" t="s">
        <v>395</v>
      </c>
      <c r="F817" s="64">
        <f>F818</f>
        <v>17279.5</v>
      </c>
      <c r="G817" s="64">
        <f t="shared" ref="G817:K817" si="1415">G818</f>
        <v>0</v>
      </c>
      <c r="H817" s="64">
        <f t="shared" si="1415"/>
        <v>17279.5</v>
      </c>
      <c r="I817" s="64">
        <f t="shared" si="1415"/>
        <v>0</v>
      </c>
      <c r="J817" s="64">
        <f t="shared" si="1415"/>
        <v>0</v>
      </c>
      <c r="K817" s="64">
        <f t="shared" si="1415"/>
        <v>17279.5</v>
      </c>
      <c r="L817" s="64">
        <f t="shared" ref="L817:Q817" si="1416">L818</f>
        <v>17226.3</v>
      </c>
      <c r="M817" s="64">
        <f t="shared" ref="M817:O817" si="1417">M818</f>
        <v>0</v>
      </c>
      <c r="N817" s="64">
        <f t="shared" ref="N817:P817" si="1418">N818</f>
        <v>17226.3</v>
      </c>
      <c r="O817" s="64">
        <f t="shared" si="1417"/>
        <v>0</v>
      </c>
      <c r="P817" s="64">
        <f t="shared" si="1418"/>
        <v>17226.3</v>
      </c>
      <c r="Q817" s="64">
        <f t="shared" si="1416"/>
        <v>17226.3</v>
      </c>
      <c r="R817" s="64">
        <f t="shared" ref="R817:T817" si="1419">R818</f>
        <v>0</v>
      </c>
      <c r="S817" s="64">
        <f t="shared" ref="S817:U817" si="1420">S818</f>
        <v>17226.3</v>
      </c>
      <c r="T817" s="64">
        <f t="shared" si="1419"/>
        <v>0</v>
      </c>
      <c r="U817" s="64">
        <f t="shared" si="1420"/>
        <v>17226.3</v>
      </c>
    </row>
    <row r="818" spans="1:21" ht="31.5" hidden="1" outlineLevel="2" x14ac:dyDescent="0.2">
      <c r="A818" s="210" t="s">
        <v>424</v>
      </c>
      <c r="B818" s="210" t="s">
        <v>394</v>
      </c>
      <c r="C818" s="210" t="s">
        <v>111</v>
      </c>
      <c r="D818" s="210"/>
      <c r="E818" s="61" t="s">
        <v>640</v>
      </c>
      <c r="F818" s="64">
        <f>F819+F823</f>
        <v>17279.5</v>
      </c>
      <c r="G818" s="64">
        <f t="shared" ref="G818:I818" si="1421">G819+G823</f>
        <v>0</v>
      </c>
      <c r="H818" s="64">
        <f t="shared" si="1421"/>
        <v>17279.5</v>
      </c>
      <c r="I818" s="64">
        <f t="shared" si="1421"/>
        <v>0</v>
      </c>
      <c r="J818" s="64">
        <f t="shared" ref="J818:K818" si="1422">J819+J823</f>
        <v>0</v>
      </c>
      <c r="K818" s="64">
        <f t="shared" si="1422"/>
        <v>17279.5</v>
      </c>
      <c r="L818" s="64">
        <f>L819+L823</f>
        <v>17226.3</v>
      </c>
      <c r="M818" s="64">
        <f t="shared" ref="M818:O818" si="1423">M819+M823</f>
        <v>0</v>
      </c>
      <c r="N818" s="64">
        <f t="shared" ref="N818:P818" si="1424">N819+N823</f>
        <v>17226.3</v>
      </c>
      <c r="O818" s="64">
        <f t="shared" si="1423"/>
        <v>0</v>
      </c>
      <c r="P818" s="64">
        <f t="shared" si="1424"/>
        <v>17226.3</v>
      </c>
      <c r="Q818" s="64">
        <f>Q819+Q823</f>
        <v>17226.3</v>
      </c>
      <c r="R818" s="64">
        <f t="shared" ref="R818:T818" si="1425">R819+R823</f>
        <v>0</v>
      </c>
      <c r="S818" s="64">
        <f t="shared" ref="S818:U818" si="1426">S819+S823</f>
        <v>17226.3</v>
      </c>
      <c r="T818" s="64">
        <f t="shared" si="1425"/>
        <v>0</v>
      </c>
      <c r="U818" s="64">
        <f t="shared" si="1426"/>
        <v>17226.3</v>
      </c>
    </row>
    <row r="819" spans="1:21" ht="15.75" hidden="1" outlineLevel="3" x14ac:dyDescent="0.2">
      <c r="A819" s="210" t="s">
        <v>424</v>
      </c>
      <c r="B819" s="210" t="s">
        <v>394</v>
      </c>
      <c r="C819" s="210" t="s">
        <v>246</v>
      </c>
      <c r="D819" s="210"/>
      <c r="E819" s="61" t="s">
        <v>709</v>
      </c>
      <c r="F819" s="64">
        <f t="shared" ref="F819:U820" si="1427">F820</f>
        <v>1045.2</v>
      </c>
      <c r="G819" s="64">
        <f t="shared" si="1427"/>
        <v>0</v>
      </c>
      <c r="H819" s="64">
        <f t="shared" si="1427"/>
        <v>1045.2</v>
      </c>
      <c r="I819" s="64">
        <f t="shared" si="1427"/>
        <v>0</v>
      </c>
      <c r="J819" s="64">
        <f t="shared" si="1427"/>
        <v>0</v>
      </c>
      <c r="K819" s="64">
        <f t="shared" si="1427"/>
        <v>1045.2</v>
      </c>
      <c r="L819" s="64">
        <f t="shared" ref="L819:Q820" si="1428">L820</f>
        <v>992</v>
      </c>
      <c r="M819" s="64">
        <f t="shared" si="1427"/>
        <v>0</v>
      </c>
      <c r="N819" s="64">
        <f t="shared" si="1427"/>
        <v>992</v>
      </c>
      <c r="O819" s="64">
        <f t="shared" si="1427"/>
        <v>0</v>
      </c>
      <c r="P819" s="64">
        <f t="shared" si="1427"/>
        <v>992</v>
      </c>
      <c r="Q819" s="64">
        <f t="shared" si="1428"/>
        <v>992</v>
      </c>
      <c r="R819" s="64">
        <f t="shared" si="1427"/>
        <v>0</v>
      </c>
      <c r="S819" s="64">
        <f t="shared" si="1427"/>
        <v>992</v>
      </c>
      <c r="T819" s="64">
        <f t="shared" si="1427"/>
        <v>0</v>
      </c>
      <c r="U819" s="64">
        <f t="shared" si="1427"/>
        <v>992</v>
      </c>
    </row>
    <row r="820" spans="1:21" ht="31.5" hidden="1" outlineLevel="4" x14ac:dyDescent="0.2">
      <c r="A820" s="210" t="s">
        <v>424</v>
      </c>
      <c r="B820" s="210" t="s">
        <v>394</v>
      </c>
      <c r="C820" s="210" t="s">
        <v>247</v>
      </c>
      <c r="D820" s="210"/>
      <c r="E820" s="61" t="s">
        <v>643</v>
      </c>
      <c r="F820" s="64">
        <f>F821</f>
        <v>1045.2</v>
      </c>
      <c r="G820" s="64">
        <f t="shared" si="1427"/>
        <v>0</v>
      </c>
      <c r="H820" s="64">
        <f t="shared" si="1427"/>
        <v>1045.2</v>
      </c>
      <c r="I820" s="64">
        <f t="shared" si="1427"/>
        <v>0</v>
      </c>
      <c r="J820" s="64">
        <f t="shared" si="1427"/>
        <v>0</v>
      </c>
      <c r="K820" s="64">
        <f t="shared" si="1427"/>
        <v>1045.2</v>
      </c>
      <c r="L820" s="64">
        <f t="shared" si="1428"/>
        <v>992</v>
      </c>
      <c r="M820" s="64">
        <f t="shared" si="1427"/>
        <v>0</v>
      </c>
      <c r="N820" s="64">
        <f t="shared" si="1427"/>
        <v>992</v>
      </c>
      <c r="O820" s="64">
        <f t="shared" si="1427"/>
        <v>0</v>
      </c>
      <c r="P820" s="64">
        <f t="shared" si="1427"/>
        <v>992</v>
      </c>
      <c r="Q820" s="64">
        <f t="shared" si="1428"/>
        <v>992</v>
      </c>
      <c r="R820" s="64">
        <f t="shared" si="1427"/>
        <v>0</v>
      </c>
      <c r="S820" s="64">
        <f t="shared" si="1427"/>
        <v>992</v>
      </c>
      <c r="T820" s="64">
        <f t="shared" si="1427"/>
        <v>0</v>
      </c>
      <c r="U820" s="64">
        <f t="shared" si="1427"/>
        <v>992</v>
      </c>
    </row>
    <row r="821" spans="1:21" ht="15.75" hidden="1" outlineLevel="5" x14ac:dyDescent="0.2">
      <c r="A821" s="210" t="s">
        <v>424</v>
      </c>
      <c r="B821" s="210" t="s">
        <v>394</v>
      </c>
      <c r="C821" s="210" t="s">
        <v>248</v>
      </c>
      <c r="D821" s="210"/>
      <c r="E821" s="61" t="s">
        <v>249</v>
      </c>
      <c r="F821" s="64">
        <f t="shared" ref="F821:U821" si="1429">F822</f>
        <v>1045.2</v>
      </c>
      <c r="G821" s="64">
        <f t="shared" si="1429"/>
        <v>0</v>
      </c>
      <c r="H821" s="64">
        <f t="shared" si="1429"/>
        <v>1045.2</v>
      </c>
      <c r="I821" s="64">
        <f t="shared" si="1429"/>
        <v>0</v>
      </c>
      <c r="J821" s="64">
        <f t="shared" si="1429"/>
        <v>0</v>
      </c>
      <c r="K821" s="64">
        <f t="shared" si="1429"/>
        <v>1045.2</v>
      </c>
      <c r="L821" s="64">
        <f t="shared" ref="L821:Q821" si="1430">L822</f>
        <v>992</v>
      </c>
      <c r="M821" s="64">
        <f t="shared" si="1429"/>
        <v>0</v>
      </c>
      <c r="N821" s="64">
        <f t="shared" si="1429"/>
        <v>992</v>
      </c>
      <c r="O821" s="64">
        <f t="shared" si="1429"/>
        <v>0</v>
      </c>
      <c r="P821" s="64">
        <f t="shared" si="1429"/>
        <v>992</v>
      </c>
      <c r="Q821" s="64">
        <f t="shared" si="1430"/>
        <v>992</v>
      </c>
      <c r="R821" s="64">
        <f t="shared" si="1429"/>
        <v>0</v>
      </c>
      <c r="S821" s="64">
        <f t="shared" si="1429"/>
        <v>992</v>
      </c>
      <c r="T821" s="64">
        <f t="shared" si="1429"/>
        <v>0</v>
      </c>
      <c r="U821" s="64">
        <f t="shared" si="1429"/>
        <v>992</v>
      </c>
    </row>
    <row r="822" spans="1:21" ht="15.75" hidden="1" outlineLevel="7" x14ac:dyDescent="0.2">
      <c r="A822" s="59" t="s">
        <v>424</v>
      </c>
      <c r="B822" s="59" t="s">
        <v>394</v>
      </c>
      <c r="C822" s="59" t="s">
        <v>248</v>
      </c>
      <c r="D822" s="59" t="s">
        <v>41</v>
      </c>
      <c r="E822" s="82" t="s">
        <v>42</v>
      </c>
      <c r="F822" s="3">
        <f>992+53.2</f>
        <v>1045.2</v>
      </c>
      <c r="G822" s="3"/>
      <c r="H822" s="3">
        <f>SUM(F822:G822)</f>
        <v>1045.2</v>
      </c>
      <c r="I822" s="3"/>
      <c r="J822" s="3"/>
      <c r="K822" s="3">
        <f>SUM(H822:J822)</f>
        <v>1045.2</v>
      </c>
      <c r="L822" s="69">
        <v>992</v>
      </c>
      <c r="M822" s="3"/>
      <c r="N822" s="3">
        <f>SUM(L822:M822)</f>
        <v>992</v>
      </c>
      <c r="O822" s="3"/>
      <c r="P822" s="3">
        <f>SUM(N822:O822)</f>
        <v>992</v>
      </c>
      <c r="Q822" s="69">
        <v>992</v>
      </c>
      <c r="R822" s="3"/>
      <c r="S822" s="3">
        <f>SUM(Q822:R822)</f>
        <v>992</v>
      </c>
      <c r="T822" s="3"/>
      <c r="U822" s="3">
        <f>SUM(S822:T822)</f>
        <v>992</v>
      </c>
    </row>
    <row r="823" spans="1:21" ht="31.5" hidden="1" outlineLevel="3" x14ac:dyDescent="0.2">
      <c r="A823" s="210" t="s">
        <v>424</v>
      </c>
      <c r="B823" s="210" t="s">
        <v>394</v>
      </c>
      <c r="C823" s="210" t="s">
        <v>243</v>
      </c>
      <c r="D823" s="210"/>
      <c r="E823" s="61" t="s">
        <v>644</v>
      </c>
      <c r="F823" s="64">
        <f t="shared" ref="F823:U825" si="1431">F824</f>
        <v>16234.3</v>
      </c>
      <c r="G823" s="64">
        <f t="shared" si="1431"/>
        <v>0</v>
      </c>
      <c r="H823" s="64">
        <f t="shared" si="1431"/>
        <v>16234.3</v>
      </c>
      <c r="I823" s="64">
        <f t="shared" si="1431"/>
        <v>0</v>
      </c>
      <c r="J823" s="64">
        <f t="shared" si="1431"/>
        <v>0</v>
      </c>
      <c r="K823" s="64">
        <f t="shared" si="1431"/>
        <v>16234.3</v>
      </c>
      <c r="L823" s="64">
        <f t="shared" ref="L823:Q825" si="1432">L824</f>
        <v>16234.3</v>
      </c>
      <c r="M823" s="64">
        <f t="shared" si="1431"/>
        <v>0</v>
      </c>
      <c r="N823" s="64">
        <f t="shared" si="1431"/>
        <v>16234.3</v>
      </c>
      <c r="O823" s="64">
        <f t="shared" si="1431"/>
        <v>0</v>
      </c>
      <c r="P823" s="64">
        <f t="shared" si="1431"/>
        <v>16234.3</v>
      </c>
      <c r="Q823" s="64">
        <f t="shared" si="1432"/>
        <v>16234.3</v>
      </c>
      <c r="R823" s="64">
        <f t="shared" si="1431"/>
        <v>0</v>
      </c>
      <c r="S823" s="64">
        <f t="shared" si="1431"/>
        <v>16234.3</v>
      </c>
      <c r="T823" s="64">
        <f t="shared" si="1431"/>
        <v>0</v>
      </c>
      <c r="U823" s="64">
        <f t="shared" si="1431"/>
        <v>16234.3</v>
      </c>
    </row>
    <row r="824" spans="1:21" ht="31.5" hidden="1" outlineLevel="4" x14ac:dyDescent="0.2">
      <c r="A824" s="210" t="s">
        <v>424</v>
      </c>
      <c r="B824" s="210" t="s">
        <v>394</v>
      </c>
      <c r="C824" s="210" t="s">
        <v>244</v>
      </c>
      <c r="D824" s="210"/>
      <c r="E824" s="61" t="s">
        <v>26</v>
      </c>
      <c r="F824" s="64">
        <f t="shared" si="1431"/>
        <v>16234.3</v>
      </c>
      <c r="G824" s="64">
        <f t="shared" si="1431"/>
        <v>0</v>
      </c>
      <c r="H824" s="64">
        <f t="shared" si="1431"/>
        <v>16234.3</v>
      </c>
      <c r="I824" s="64">
        <f t="shared" si="1431"/>
        <v>0</v>
      </c>
      <c r="J824" s="64">
        <f t="shared" si="1431"/>
        <v>0</v>
      </c>
      <c r="K824" s="64">
        <f t="shared" si="1431"/>
        <v>16234.3</v>
      </c>
      <c r="L824" s="64">
        <f t="shared" si="1432"/>
        <v>16234.3</v>
      </c>
      <c r="M824" s="64">
        <f t="shared" si="1431"/>
        <v>0</v>
      </c>
      <c r="N824" s="64">
        <f t="shared" si="1431"/>
        <v>16234.3</v>
      </c>
      <c r="O824" s="64">
        <f t="shared" si="1431"/>
        <v>0</v>
      </c>
      <c r="P824" s="64">
        <f t="shared" si="1431"/>
        <v>16234.3</v>
      </c>
      <c r="Q824" s="64">
        <f t="shared" si="1432"/>
        <v>16234.3</v>
      </c>
      <c r="R824" s="64">
        <f t="shared" si="1431"/>
        <v>0</v>
      </c>
      <c r="S824" s="64">
        <f t="shared" si="1431"/>
        <v>16234.3</v>
      </c>
      <c r="T824" s="64">
        <f t="shared" si="1431"/>
        <v>0</v>
      </c>
      <c r="U824" s="64">
        <f t="shared" si="1431"/>
        <v>16234.3</v>
      </c>
    </row>
    <row r="825" spans="1:21" ht="15.75" hidden="1" outlineLevel="5" x14ac:dyDescent="0.2">
      <c r="A825" s="210" t="s">
        <v>424</v>
      </c>
      <c r="B825" s="210" t="s">
        <v>394</v>
      </c>
      <c r="C825" s="210" t="s">
        <v>250</v>
      </c>
      <c r="D825" s="210"/>
      <c r="E825" s="61" t="s">
        <v>251</v>
      </c>
      <c r="F825" s="64">
        <f t="shared" si="1431"/>
        <v>16234.3</v>
      </c>
      <c r="G825" s="64">
        <f t="shared" si="1431"/>
        <v>0</v>
      </c>
      <c r="H825" s="64">
        <f t="shared" si="1431"/>
        <v>16234.3</v>
      </c>
      <c r="I825" s="64">
        <f t="shared" si="1431"/>
        <v>0</v>
      </c>
      <c r="J825" s="64">
        <f t="shared" si="1431"/>
        <v>0</v>
      </c>
      <c r="K825" s="64">
        <f t="shared" si="1431"/>
        <v>16234.3</v>
      </c>
      <c r="L825" s="64">
        <f t="shared" si="1432"/>
        <v>16234.3</v>
      </c>
      <c r="M825" s="64">
        <f t="shared" si="1431"/>
        <v>0</v>
      </c>
      <c r="N825" s="64">
        <f t="shared" si="1431"/>
        <v>16234.3</v>
      </c>
      <c r="O825" s="64">
        <f t="shared" si="1431"/>
        <v>0</v>
      </c>
      <c r="P825" s="64">
        <f t="shared" si="1431"/>
        <v>16234.3</v>
      </c>
      <c r="Q825" s="64">
        <f t="shared" si="1432"/>
        <v>16234.3</v>
      </c>
      <c r="R825" s="64">
        <f t="shared" si="1431"/>
        <v>0</v>
      </c>
      <c r="S825" s="64">
        <f t="shared" si="1431"/>
        <v>16234.3</v>
      </c>
      <c r="T825" s="64">
        <f t="shared" si="1431"/>
        <v>0</v>
      </c>
      <c r="U825" s="64">
        <f t="shared" si="1431"/>
        <v>16234.3</v>
      </c>
    </row>
    <row r="826" spans="1:21" ht="15.75" hidden="1" outlineLevel="7" x14ac:dyDescent="0.2">
      <c r="A826" s="59" t="s">
        <v>424</v>
      </c>
      <c r="B826" s="59" t="s">
        <v>394</v>
      </c>
      <c r="C826" s="59" t="s">
        <v>250</v>
      </c>
      <c r="D826" s="59" t="s">
        <v>41</v>
      </c>
      <c r="E826" s="82" t="s">
        <v>42</v>
      </c>
      <c r="F826" s="3">
        <v>16234.3</v>
      </c>
      <c r="G826" s="3"/>
      <c r="H826" s="3">
        <f>SUM(F826:G826)</f>
        <v>16234.3</v>
      </c>
      <c r="I826" s="3"/>
      <c r="J826" s="3"/>
      <c r="K826" s="3">
        <f>SUM(H826:J826)</f>
        <v>16234.3</v>
      </c>
      <c r="L826" s="69">
        <v>16234.3</v>
      </c>
      <c r="M826" s="3"/>
      <c r="N826" s="3">
        <f>SUM(L826:M826)</f>
        <v>16234.3</v>
      </c>
      <c r="O826" s="3"/>
      <c r="P826" s="3">
        <f>SUM(N826:O826)</f>
        <v>16234.3</v>
      </c>
      <c r="Q826" s="69">
        <v>16234.3</v>
      </c>
      <c r="R826" s="3"/>
      <c r="S826" s="3">
        <f>SUM(Q826:R826)</f>
        <v>16234.3</v>
      </c>
      <c r="T826" s="3"/>
      <c r="U826" s="3">
        <f>SUM(S826:T826)</f>
        <v>16234.3</v>
      </c>
    </row>
    <row r="827" spans="1:21" ht="15.75" hidden="1" outlineLevel="7" x14ac:dyDescent="0.2">
      <c r="A827" s="210" t="s">
        <v>424</v>
      </c>
      <c r="B827" s="210" t="s">
        <v>398</v>
      </c>
      <c r="C827" s="59"/>
      <c r="D827" s="59"/>
      <c r="E827" s="60" t="s">
        <v>399</v>
      </c>
      <c r="F827" s="64">
        <f>F828+F858</f>
        <v>231541.7</v>
      </c>
      <c r="G827" s="64">
        <f t="shared" ref="G827:I827" si="1433">G828+G858</f>
        <v>0</v>
      </c>
      <c r="H827" s="64">
        <f t="shared" si="1433"/>
        <v>231541.7</v>
      </c>
      <c r="I827" s="64">
        <f t="shared" si="1433"/>
        <v>0</v>
      </c>
      <c r="J827" s="64">
        <f t="shared" ref="J827:K827" si="1434">J828+J858</f>
        <v>0</v>
      </c>
      <c r="K827" s="64">
        <f t="shared" si="1434"/>
        <v>231541.7</v>
      </c>
      <c r="L827" s="64">
        <f>L828+L858</f>
        <v>227764.5</v>
      </c>
      <c r="M827" s="64">
        <f t="shared" ref="M827:O827" si="1435">M828+M858</f>
        <v>0</v>
      </c>
      <c r="N827" s="64">
        <f t="shared" ref="N827:P827" si="1436">N828+N858</f>
        <v>227764.5</v>
      </c>
      <c r="O827" s="64">
        <f t="shared" si="1435"/>
        <v>0</v>
      </c>
      <c r="P827" s="64">
        <f t="shared" si="1436"/>
        <v>227764.5</v>
      </c>
      <c r="Q827" s="64">
        <f>Q828+Q858</f>
        <v>228929.5</v>
      </c>
      <c r="R827" s="64">
        <f t="shared" ref="R827:T827" si="1437">R828+R858</f>
        <v>0</v>
      </c>
      <c r="S827" s="64">
        <f t="shared" ref="S827:U827" si="1438">S828+S858</f>
        <v>228929.5</v>
      </c>
      <c r="T827" s="64">
        <f t="shared" si="1437"/>
        <v>0</v>
      </c>
      <c r="U827" s="64">
        <f t="shared" si="1438"/>
        <v>228929.5</v>
      </c>
    </row>
    <row r="828" spans="1:21" ht="15.75" hidden="1" outlineLevel="1" x14ac:dyDescent="0.2">
      <c r="A828" s="210" t="s">
        <v>424</v>
      </c>
      <c r="B828" s="210" t="s">
        <v>425</v>
      </c>
      <c r="C828" s="210"/>
      <c r="D828" s="210"/>
      <c r="E828" s="61" t="s">
        <v>426</v>
      </c>
      <c r="F828" s="64">
        <f>F829</f>
        <v>200172.6</v>
      </c>
      <c r="G828" s="64">
        <f t="shared" ref="G828:K828" si="1439">G829</f>
        <v>0</v>
      </c>
      <c r="H828" s="64">
        <f t="shared" si="1439"/>
        <v>200172.6</v>
      </c>
      <c r="I828" s="64">
        <f t="shared" si="1439"/>
        <v>0</v>
      </c>
      <c r="J828" s="64">
        <f t="shared" si="1439"/>
        <v>0</v>
      </c>
      <c r="K828" s="64">
        <f t="shared" si="1439"/>
        <v>200172.6</v>
      </c>
      <c r="L828" s="64">
        <f t="shared" ref="L828:Q828" si="1440">L829</f>
        <v>198435.4</v>
      </c>
      <c r="M828" s="64">
        <f t="shared" ref="M828:O828" si="1441">M829</f>
        <v>0</v>
      </c>
      <c r="N828" s="64">
        <f t="shared" ref="N828:P828" si="1442">N829</f>
        <v>198435.4</v>
      </c>
      <c r="O828" s="64">
        <f t="shared" si="1441"/>
        <v>0</v>
      </c>
      <c r="P828" s="64">
        <f t="shared" si="1442"/>
        <v>198435.4</v>
      </c>
      <c r="Q828" s="64">
        <f t="shared" si="1440"/>
        <v>199600.4</v>
      </c>
      <c r="R828" s="64">
        <f t="shared" ref="R828:T828" si="1443">R829</f>
        <v>0</v>
      </c>
      <c r="S828" s="64">
        <f t="shared" ref="S828:U828" si="1444">S829</f>
        <v>199600.4</v>
      </c>
      <c r="T828" s="64">
        <f t="shared" si="1443"/>
        <v>0</v>
      </c>
      <c r="U828" s="64">
        <f t="shared" si="1444"/>
        <v>199600.4</v>
      </c>
    </row>
    <row r="829" spans="1:21" ht="31.5" hidden="1" outlineLevel="2" x14ac:dyDescent="0.2">
      <c r="A829" s="210" t="s">
        <v>424</v>
      </c>
      <c r="B829" s="210" t="s">
        <v>425</v>
      </c>
      <c r="C829" s="210" t="s">
        <v>111</v>
      </c>
      <c r="D829" s="210"/>
      <c r="E829" s="61" t="s">
        <v>640</v>
      </c>
      <c r="F829" s="64">
        <f>F836+F844+F830</f>
        <v>200172.6</v>
      </c>
      <c r="G829" s="64">
        <f t="shared" ref="G829:I829" si="1445">G836+G844+G830</f>
        <v>0</v>
      </c>
      <c r="H829" s="64">
        <f t="shared" si="1445"/>
        <v>200172.6</v>
      </c>
      <c r="I829" s="64">
        <f t="shared" si="1445"/>
        <v>0</v>
      </c>
      <c r="J829" s="64">
        <f t="shared" ref="J829:K829" si="1446">J836+J844+J830</f>
        <v>0</v>
      </c>
      <c r="K829" s="64">
        <f t="shared" si="1446"/>
        <v>200172.6</v>
      </c>
      <c r="L829" s="64">
        <f>L836+L844+L830</f>
        <v>198435.4</v>
      </c>
      <c r="M829" s="64">
        <f t="shared" ref="M829:O829" si="1447">M836+M844+M830</f>
        <v>0</v>
      </c>
      <c r="N829" s="64">
        <f t="shared" ref="N829:P829" si="1448">N836+N844+N830</f>
        <v>198435.4</v>
      </c>
      <c r="O829" s="64">
        <f t="shared" si="1447"/>
        <v>0</v>
      </c>
      <c r="P829" s="64">
        <f t="shared" si="1448"/>
        <v>198435.4</v>
      </c>
      <c r="Q829" s="64">
        <f>Q836+Q844+Q830</f>
        <v>199600.4</v>
      </c>
      <c r="R829" s="64">
        <f t="shared" ref="R829:T829" si="1449">R836+R844+R830</f>
        <v>0</v>
      </c>
      <c r="S829" s="64">
        <f t="shared" ref="S829:U829" si="1450">S836+S844+S830</f>
        <v>199600.4</v>
      </c>
      <c r="T829" s="64">
        <f t="shared" si="1449"/>
        <v>0</v>
      </c>
      <c r="U829" s="64">
        <f t="shared" si="1450"/>
        <v>199600.4</v>
      </c>
    </row>
    <row r="830" spans="1:21" ht="15.75" hidden="1" outlineLevel="2" x14ac:dyDescent="0.2">
      <c r="A830" s="210" t="s">
        <v>424</v>
      </c>
      <c r="B830" s="210" t="s">
        <v>425</v>
      </c>
      <c r="C830" s="210" t="s">
        <v>164</v>
      </c>
      <c r="D830" s="210"/>
      <c r="E830" s="61" t="s">
        <v>686</v>
      </c>
      <c r="F830" s="64">
        <f>F831</f>
        <v>3772.2</v>
      </c>
      <c r="G830" s="64">
        <f t="shared" ref="G830:K830" si="1451">G831</f>
        <v>0</v>
      </c>
      <c r="H830" s="64">
        <f t="shared" si="1451"/>
        <v>3772.2</v>
      </c>
      <c r="I830" s="64">
        <f t="shared" si="1451"/>
        <v>0</v>
      </c>
      <c r="J830" s="64">
        <f t="shared" si="1451"/>
        <v>0</v>
      </c>
      <c r="K830" s="64">
        <f t="shared" si="1451"/>
        <v>3772.2</v>
      </c>
      <c r="L830" s="64">
        <f t="shared" ref="L830:Q830" si="1452">L831</f>
        <v>2200</v>
      </c>
      <c r="M830" s="64">
        <f t="shared" ref="M830:O830" si="1453">M831</f>
        <v>0</v>
      </c>
      <c r="N830" s="64">
        <f t="shared" ref="N830:P830" si="1454">N831</f>
        <v>2200</v>
      </c>
      <c r="O830" s="64">
        <f t="shared" si="1453"/>
        <v>0</v>
      </c>
      <c r="P830" s="64">
        <f t="shared" si="1454"/>
        <v>2200</v>
      </c>
      <c r="Q830" s="64">
        <f t="shared" si="1452"/>
        <v>3200</v>
      </c>
      <c r="R830" s="64">
        <f t="shared" ref="R830:T830" si="1455">R831</f>
        <v>0</v>
      </c>
      <c r="S830" s="64">
        <f t="shared" ref="S830:U830" si="1456">S831</f>
        <v>3200</v>
      </c>
      <c r="T830" s="64">
        <f t="shared" si="1455"/>
        <v>0</v>
      </c>
      <c r="U830" s="64">
        <f t="shared" si="1456"/>
        <v>3200</v>
      </c>
    </row>
    <row r="831" spans="1:21" ht="15.75" hidden="1" outlineLevel="2" x14ac:dyDescent="0.2">
      <c r="A831" s="210" t="s">
        <v>424</v>
      </c>
      <c r="B831" s="210" t="s">
        <v>425</v>
      </c>
      <c r="C831" s="210" t="s">
        <v>165</v>
      </c>
      <c r="D831" s="210"/>
      <c r="E831" s="61" t="s">
        <v>317</v>
      </c>
      <c r="F831" s="64">
        <f>F834+F832</f>
        <v>3772.2</v>
      </c>
      <c r="G831" s="64">
        <f t="shared" ref="G831:I831" si="1457">G834+G832</f>
        <v>0</v>
      </c>
      <c r="H831" s="64">
        <f t="shared" si="1457"/>
        <v>3772.2</v>
      </c>
      <c r="I831" s="64">
        <f t="shared" si="1457"/>
        <v>0</v>
      </c>
      <c r="J831" s="64">
        <f t="shared" ref="J831:K831" si="1458">J834+J832</f>
        <v>0</v>
      </c>
      <c r="K831" s="64">
        <f t="shared" si="1458"/>
        <v>3772.2</v>
      </c>
      <c r="L831" s="64">
        <f t="shared" ref="L831:Q831" si="1459">L834+L832</f>
        <v>2200</v>
      </c>
      <c r="M831" s="64">
        <f t="shared" ref="M831:O831" si="1460">M834+M832</f>
        <v>0</v>
      </c>
      <c r="N831" s="64">
        <f t="shared" ref="N831:P831" si="1461">N834+N832</f>
        <v>2200</v>
      </c>
      <c r="O831" s="64">
        <f t="shared" si="1460"/>
        <v>0</v>
      </c>
      <c r="P831" s="64">
        <f t="shared" si="1461"/>
        <v>2200</v>
      </c>
      <c r="Q831" s="64">
        <f t="shared" si="1459"/>
        <v>3200</v>
      </c>
      <c r="R831" s="64">
        <f t="shared" ref="R831:T831" si="1462">R834+R832</f>
        <v>0</v>
      </c>
      <c r="S831" s="64">
        <f t="shared" ref="S831:U831" si="1463">S834+S832</f>
        <v>3200</v>
      </c>
      <c r="T831" s="64">
        <f t="shared" si="1462"/>
        <v>0</v>
      </c>
      <c r="U831" s="64">
        <f t="shared" si="1463"/>
        <v>3200</v>
      </c>
    </row>
    <row r="832" spans="1:21" ht="15.75" hidden="1" outlineLevel="2" x14ac:dyDescent="0.2">
      <c r="A832" s="210" t="s">
        <v>424</v>
      </c>
      <c r="B832" s="210" t="s">
        <v>425</v>
      </c>
      <c r="C832" s="62" t="s">
        <v>440</v>
      </c>
      <c r="D832" s="62"/>
      <c r="E832" s="99" t="s">
        <v>439</v>
      </c>
      <c r="F832" s="64">
        <f t="shared" ref="F832:U832" si="1464">F833</f>
        <v>3572.2</v>
      </c>
      <c r="G832" s="64">
        <f t="shared" si="1464"/>
        <v>0</v>
      </c>
      <c r="H832" s="64">
        <f t="shared" si="1464"/>
        <v>3572.2</v>
      </c>
      <c r="I832" s="64">
        <f t="shared" si="1464"/>
        <v>0</v>
      </c>
      <c r="J832" s="64">
        <f t="shared" si="1464"/>
        <v>0</v>
      </c>
      <c r="K832" s="64">
        <f t="shared" si="1464"/>
        <v>3572.2</v>
      </c>
      <c r="L832" s="64">
        <f t="shared" ref="L832:Q832" si="1465">L833</f>
        <v>2000</v>
      </c>
      <c r="M832" s="64">
        <f t="shared" si="1464"/>
        <v>0</v>
      </c>
      <c r="N832" s="64">
        <f t="shared" si="1464"/>
        <v>2000</v>
      </c>
      <c r="O832" s="64">
        <f t="shared" si="1464"/>
        <v>0</v>
      </c>
      <c r="P832" s="64">
        <f t="shared" si="1464"/>
        <v>2000</v>
      </c>
      <c r="Q832" s="64">
        <f t="shared" si="1465"/>
        <v>3000</v>
      </c>
      <c r="R832" s="64">
        <f t="shared" si="1464"/>
        <v>0</v>
      </c>
      <c r="S832" s="64">
        <f t="shared" si="1464"/>
        <v>3000</v>
      </c>
      <c r="T832" s="64">
        <f t="shared" si="1464"/>
        <v>0</v>
      </c>
      <c r="U832" s="64">
        <f t="shared" si="1464"/>
        <v>3000</v>
      </c>
    </row>
    <row r="833" spans="1:21" ht="15.75" hidden="1" outlineLevel="2" x14ac:dyDescent="0.2">
      <c r="A833" s="59" t="s">
        <v>424</v>
      </c>
      <c r="B833" s="59" t="s">
        <v>425</v>
      </c>
      <c r="C833" s="63" t="s">
        <v>440</v>
      </c>
      <c r="D833" s="63" t="s">
        <v>41</v>
      </c>
      <c r="E833" s="78" t="s">
        <v>310</v>
      </c>
      <c r="F833" s="3">
        <f>3393+179.2</f>
        <v>3572.2</v>
      </c>
      <c r="G833" s="3"/>
      <c r="H833" s="3">
        <f>SUM(F833:G833)</f>
        <v>3572.2</v>
      </c>
      <c r="I833" s="3"/>
      <c r="J833" s="3"/>
      <c r="K833" s="3">
        <f>SUM(H833:J833)</f>
        <v>3572.2</v>
      </c>
      <c r="L833" s="69">
        <v>2000</v>
      </c>
      <c r="M833" s="3"/>
      <c r="N833" s="3">
        <f>SUM(L833:M833)</f>
        <v>2000</v>
      </c>
      <c r="O833" s="3"/>
      <c r="P833" s="3">
        <f>SUM(N833:O833)</f>
        <v>2000</v>
      </c>
      <c r="Q833" s="69">
        <v>3000</v>
      </c>
      <c r="R833" s="3"/>
      <c r="S833" s="3">
        <f>SUM(Q833:R833)</f>
        <v>3000</v>
      </c>
      <c r="T833" s="3"/>
      <c r="U833" s="3">
        <f>SUM(S833:T833)</f>
        <v>3000</v>
      </c>
    </row>
    <row r="834" spans="1:21" s="68" customFormat="1" ht="31.5" hidden="1" outlineLevel="2" x14ac:dyDescent="0.2">
      <c r="A834" s="210" t="s">
        <v>424</v>
      </c>
      <c r="B834" s="210" t="s">
        <v>425</v>
      </c>
      <c r="C834" s="210" t="s">
        <v>333</v>
      </c>
      <c r="D834" s="210"/>
      <c r="E834" s="61" t="s">
        <v>332</v>
      </c>
      <c r="F834" s="64">
        <f>F835</f>
        <v>200</v>
      </c>
      <c r="G834" s="64">
        <f t="shared" ref="G834:K834" si="1466">G835</f>
        <v>0</v>
      </c>
      <c r="H834" s="64">
        <f t="shared" si="1466"/>
        <v>200</v>
      </c>
      <c r="I834" s="64">
        <f t="shared" si="1466"/>
        <v>0</v>
      </c>
      <c r="J834" s="64">
        <f t="shared" si="1466"/>
        <v>0</v>
      </c>
      <c r="K834" s="64">
        <f t="shared" si="1466"/>
        <v>200</v>
      </c>
      <c r="L834" s="64">
        <f>L835</f>
        <v>200</v>
      </c>
      <c r="M834" s="64">
        <f t="shared" ref="M834:O834" si="1467">M835</f>
        <v>0</v>
      </c>
      <c r="N834" s="64">
        <f t="shared" ref="N834:P834" si="1468">N835</f>
        <v>200</v>
      </c>
      <c r="O834" s="64">
        <f t="shared" si="1467"/>
        <v>0</v>
      </c>
      <c r="P834" s="64">
        <f t="shared" si="1468"/>
        <v>200</v>
      </c>
      <c r="Q834" s="64">
        <f>Q835</f>
        <v>200</v>
      </c>
      <c r="R834" s="64">
        <f t="shared" ref="R834:T834" si="1469">R835</f>
        <v>0</v>
      </c>
      <c r="S834" s="64">
        <f t="shared" ref="S834:U834" si="1470">S835</f>
        <v>200</v>
      </c>
      <c r="T834" s="64">
        <f t="shared" si="1469"/>
        <v>0</v>
      </c>
      <c r="U834" s="64">
        <f t="shared" si="1470"/>
        <v>200</v>
      </c>
    </row>
    <row r="835" spans="1:21" ht="15.75" hidden="1" outlineLevel="2" x14ac:dyDescent="0.2">
      <c r="A835" s="59" t="s">
        <v>424</v>
      </c>
      <c r="B835" s="59" t="s">
        <v>425</v>
      </c>
      <c r="C835" s="59" t="s">
        <v>333</v>
      </c>
      <c r="D835" s="59" t="s">
        <v>41</v>
      </c>
      <c r="E835" s="131" t="s">
        <v>310</v>
      </c>
      <c r="F835" s="3">
        <v>200</v>
      </c>
      <c r="G835" s="3"/>
      <c r="H835" s="3">
        <f>SUM(F835:G835)</f>
        <v>200</v>
      </c>
      <c r="I835" s="3"/>
      <c r="J835" s="3"/>
      <c r="K835" s="3">
        <f>SUM(H835:J835)</f>
        <v>200</v>
      </c>
      <c r="L835" s="69">
        <v>200</v>
      </c>
      <c r="M835" s="3"/>
      <c r="N835" s="3">
        <f>SUM(L835:M835)</f>
        <v>200</v>
      </c>
      <c r="O835" s="3"/>
      <c r="P835" s="3">
        <f>SUM(N835:O835)</f>
        <v>200</v>
      </c>
      <c r="Q835" s="69">
        <v>200</v>
      </c>
      <c r="R835" s="3"/>
      <c r="S835" s="3">
        <f>SUM(Q835:R835)</f>
        <v>200</v>
      </c>
      <c r="T835" s="3"/>
      <c r="U835" s="3">
        <f>SUM(S835:T835)</f>
        <v>200</v>
      </c>
    </row>
    <row r="836" spans="1:21" ht="15.75" hidden="1" outlineLevel="3" x14ac:dyDescent="0.2">
      <c r="A836" s="210" t="s">
        <v>424</v>
      </c>
      <c r="B836" s="210" t="s">
        <v>425</v>
      </c>
      <c r="C836" s="210" t="s">
        <v>252</v>
      </c>
      <c r="D836" s="210"/>
      <c r="E836" s="61" t="s">
        <v>710</v>
      </c>
      <c r="F836" s="64">
        <f t="shared" ref="F836:U836" si="1471">F837</f>
        <v>43900</v>
      </c>
      <c r="G836" s="64">
        <f t="shared" si="1471"/>
        <v>0</v>
      </c>
      <c r="H836" s="64">
        <f t="shared" si="1471"/>
        <v>43900</v>
      </c>
      <c r="I836" s="64">
        <f t="shared" si="1471"/>
        <v>0</v>
      </c>
      <c r="J836" s="64">
        <f t="shared" si="1471"/>
        <v>0</v>
      </c>
      <c r="K836" s="64">
        <f t="shared" si="1471"/>
        <v>43900</v>
      </c>
      <c r="L836" s="64">
        <f t="shared" ref="L836:Q836" si="1472">L837</f>
        <v>43900</v>
      </c>
      <c r="M836" s="64">
        <f t="shared" si="1471"/>
        <v>0</v>
      </c>
      <c r="N836" s="64">
        <f t="shared" si="1471"/>
        <v>43900</v>
      </c>
      <c r="O836" s="64">
        <f t="shared" si="1471"/>
        <v>0</v>
      </c>
      <c r="P836" s="64">
        <f t="shared" si="1471"/>
        <v>43900</v>
      </c>
      <c r="Q836" s="64">
        <f t="shared" si="1472"/>
        <v>43900</v>
      </c>
      <c r="R836" s="64">
        <f t="shared" si="1471"/>
        <v>0</v>
      </c>
      <c r="S836" s="64">
        <f t="shared" si="1471"/>
        <v>43900</v>
      </c>
      <c r="T836" s="64">
        <f t="shared" si="1471"/>
        <v>0</v>
      </c>
      <c r="U836" s="64">
        <f t="shared" si="1471"/>
        <v>43900</v>
      </c>
    </row>
    <row r="837" spans="1:21" ht="15.75" hidden="1" outlineLevel="4" x14ac:dyDescent="0.2">
      <c r="A837" s="210" t="s">
        <v>424</v>
      </c>
      <c r="B837" s="210" t="s">
        <v>425</v>
      </c>
      <c r="C837" s="210" t="s">
        <v>253</v>
      </c>
      <c r="D837" s="210"/>
      <c r="E837" s="61" t="s">
        <v>427</v>
      </c>
      <c r="F837" s="64">
        <f>F840+F838+F842</f>
        <v>43900</v>
      </c>
      <c r="G837" s="64">
        <f t="shared" ref="G837:I837" si="1473">G840+G838+G842</f>
        <v>0</v>
      </c>
      <c r="H837" s="64">
        <f t="shared" si="1473"/>
        <v>43900</v>
      </c>
      <c r="I837" s="64">
        <f t="shared" si="1473"/>
        <v>0</v>
      </c>
      <c r="J837" s="64">
        <f t="shared" ref="J837:K837" si="1474">J840+J838+J842</f>
        <v>0</v>
      </c>
      <c r="K837" s="64">
        <f t="shared" si="1474"/>
        <v>43900</v>
      </c>
      <c r="L837" s="64">
        <f t="shared" ref="L837:Q837" si="1475">L840+L838+L842</f>
        <v>43900</v>
      </c>
      <c r="M837" s="64">
        <f t="shared" ref="M837:O837" si="1476">M840+M838+M842</f>
        <v>0</v>
      </c>
      <c r="N837" s="64">
        <f t="shared" ref="N837:P837" si="1477">N840+N838+N842</f>
        <v>43900</v>
      </c>
      <c r="O837" s="64">
        <f t="shared" si="1476"/>
        <v>0</v>
      </c>
      <c r="P837" s="64">
        <f t="shared" si="1477"/>
        <v>43900</v>
      </c>
      <c r="Q837" s="64">
        <f t="shared" si="1475"/>
        <v>43900</v>
      </c>
      <c r="R837" s="64">
        <f t="shared" ref="R837:T837" si="1478">R840+R838+R842</f>
        <v>0</v>
      </c>
      <c r="S837" s="64">
        <f t="shared" ref="S837:U837" si="1479">S840+S838+S842</f>
        <v>43900</v>
      </c>
      <c r="T837" s="64">
        <f t="shared" si="1478"/>
        <v>0</v>
      </c>
      <c r="U837" s="64">
        <f t="shared" si="1479"/>
        <v>43900</v>
      </c>
    </row>
    <row r="838" spans="1:21" ht="31.5" hidden="1" outlineLevel="2" x14ac:dyDescent="0.2">
      <c r="A838" s="62" t="s">
        <v>424</v>
      </c>
      <c r="B838" s="62" t="s">
        <v>425</v>
      </c>
      <c r="C838" s="210" t="s">
        <v>474</v>
      </c>
      <c r="D838" s="210"/>
      <c r="E838" s="61" t="s">
        <v>475</v>
      </c>
      <c r="F838" s="64">
        <f t="shared" ref="F838:U838" si="1480">F839</f>
        <v>1000</v>
      </c>
      <c r="G838" s="64">
        <f t="shared" si="1480"/>
        <v>0</v>
      </c>
      <c r="H838" s="64">
        <f t="shared" si="1480"/>
        <v>1000</v>
      </c>
      <c r="I838" s="64">
        <f t="shared" si="1480"/>
        <v>0</v>
      </c>
      <c r="J838" s="64">
        <f t="shared" si="1480"/>
        <v>0</v>
      </c>
      <c r="K838" s="64">
        <f t="shared" si="1480"/>
        <v>1000</v>
      </c>
      <c r="L838" s="64">
        <f t="shared" ref="L838:Q838" si="1481">L839</f>
        <v>1000</v>
      </c>
      <c r="M838" s="64">
        <f t="shared" si="1480"/>
        <v>0</v>
      </c>
      <c r="N838" s="64">
        <f t="shared" si="1480"/>
        <v>1000</v>
      </c>
      <c r="O838" s="64">
        <f t="shared" si="1480"/>
        <v>0</v>
      </c>
      <c r="P838" s="64">
        <f t="shared" si="1480"/>
        <v>1000</v>
      </c>
      <c r="Q838" s="64">
        <f t="shared" si="1481"/>
        <v>1000</v>
      </c>
      <c r="R838" s="64">
        <f t="shared" si="1480"/>
        <v>0</v>
      </c>
      <c r="S838" s="64">
        <f t="shared" si="1480"/>
        <v>1000</v>
      </c>
      <c r="T838" s="64">
        <f t="shared" si="1480"/>
        <v>0</v>
      </c>
      <c r="U838" s="64">
        <f t="shared" si="1480"/>
        <v>1000</v>
      </c>
    </row>
    <row r="839" spans="1:21" ht="15.75" hidden="1" outlineLevel="2" x14ac:dyDescent="0.2">
      <c r="A839" s="63" t="s">
        <v>424</v>
      </c>
      <c r="B839" s="63" t="s">
        <v>425</v>
      </c>
      <c r="C839" s="59" t="s">
        <v>474</v>
      </c>
      <c r="D839" s="59" t="s">
        <v>41</v>
      </c>
      <c r="E839" s="82" t="s">
        <v>42</v>
      </c>
      <c r="F839" s="3">
        <v>1000</v>
      </c>
      <c r="G839" s="3"/>
      <c r="H839" s="3">
        <f>SUM(F839:G839)</f>
        <v>1000</v>
      </c>
      <c r="I839" s="3"/>
      <c r="J839" s="3"/>
      <c r="K839" s="3">
        <f>SUM(H839:J839)</f>
        <v>1000</v>
      </c>
      <c r="L839" s="3">
        <v>1000</v>
      </c>
      <c r="M839" s="3"/>
      <c r="N839" s="3">
        <f>SUM(L839:M839)</f>
        <v>1000</v>
      </c>
      <c r="O839" s="3"/>
      <c r="P839" s="3">
        <f>SUM(N839:O839)</f>
        <v>1000</v>
      </c>
      <c r="Q839" s="3">
        <v>1000</v>
      </c>
      <c r="R839" s="3"/>
      <c r="S839" s="3">
        <f>SUM(Q839:R839)</f>
        <v>1000</v>
      </c>
      <c r="T839" s="3"/>
      <c r="U839" s="3">
        <f>SUM(S839:T839)</f>
        <v>1000</v>
      </c>
    </row>
    <row r="840" spans="1:21" ht="31.5" hidden="1" outlineLevel="5" x14ac:dyDescent="0.2">
      <c r="A840" s="210" t="s">
        <v>424</v>
      </c>
      <c r="B840" s="210" t="s">
        <v>425</v>
      </c>
      <c r="C840" s="210" t="s">
        <v>254</v>
      </c>
      <c r="D840" s="210"/>
      <c r="E840" s="61" t="s">
        <v>306</v>
      </c>
      <c r="F840" s="64">
        <f t="shared" ref="F840:U842" si="1482">F841</f>
        <v>12900</v>
      </c>
      <c r="G840" s="64">
        <f t="shared" si="1482"/>
        <v>0</v>
      </c>
      <c r="H840" s="64">
        <f t="shared" si="1482"/>
        <v>12900</v>
      </c>
      <c r="I840" s="64">
        <f t="shared" si="1482"/>
        <v>0</v>
      </c>
      <c r="J840" s="64">
        <f t="shared" si="1482"/>
        <v>0</v>
      </c>
      <c r="K840" s="64">
        <f t="shared" si="1482"/>
        <v>12900</v>
      </c>
      <c r="L840" s="64">
        <f t="shared" ref="L840:Q842" si="1483">L841</f>
        <v>12900</v>
      </c>
      <c r="M840" s="64">
        <f t="shared" si="1482"/>
        <v>0</v>
      </c>
      <c r="N840" s="64">
        <f t="shared" si="1482"/>
        <v>12900</v>
      </c>
      <c r="O840" s="64">
        <f t="shared" si="1482"/>
        <v>0</v>
      </c>
      <c r="P840" s="64">
        <f t="shared" si="1482"/>
        <v>12900</v>
      </c>
      <c r="Q840" s="64">
        <f t="shared" si="1483"/>
        <v>12900</v>
      </c>
      <c r="R840" s="64">
        <f t="shared" si="1482"/>
        <v>0</v>
      </c>
      <c r="S840" s="64">
        <f t="shared" si="1482"/>
        <v>12900</v>
      </c>
      <c r="T840" s="64">
        <f t="shared" si="1482"/>
        <v>0</v>
      </c>
      <c r="U840" s="64">
        <f t="shared" si="1482"/>
        <v>12900</v>
      </c>
    </row>
    <row r="841" spans="1:21" ht="15.75" hidden="1" outlineLevel="7" x14ac:dyDescent="0.2">
      <c r="A841" s="59" t="s">
        <v>424</v>
      </c>
      <c r="B841" s="59" t="s">
        <v>425</v>
      </c>
      <c r="C841" s="59" t="s">
        <v>254</v>
      </c>
      <c r="D841" s="59" t="s">
        <v>41</v>
      </c>
      <c r="E841" s="82" t="s">
        <v>42</v>
      </c>
      <c r="F841" s="3">
        <v>12900</v>
      </c>
      <c r="G841" s="3"/>
      <c r="H841" s="3">
        <f>SUM(F841:G841)</f>
        <v>12900</v>
      </c>
      <c r="I841" s="3"/>
      <c r="J841" s="3"/>
      <c r="K841" s="3">
        <f>SUM(H841:J841)</f>
        <v>12900</v>
      </c>
      <c r="L841" s="69">
        <v>12900</v>
      </c>
      <c r="M841" s="3"/>
      <c r="N841" s="3">
        <f>SUM(L841:M841)</f>
        <v>12900</v>
      </c>
      <c r="O841" s="3"/>
      <c r="P841" s="3">
        <f>SUM(N841:O841)</f>
        <v>12900</v>
      </c>
      <c r="Q841" s="69">
        <v>12900</v>
      </c>
      <c r="R841" s="3"/>
      <c r="S841" s="3">
        <f>SUM(Q841:R841)</f>
        <v>12900</v>
      </c>
      <c r="T841" s="3"/>
      <c r="U841" s="3">
        <f>SUM(S841:T841)</f>
        <v>12900</v>
      </c>
    </row>
    <row r="842" spans="1:21" ht="31.5" hidden="1" outlineLevel="5" x14ac:dyDescent="0.2">
      <c r="A842" s="210" t="s">
        <v>424</v>
      </c>
      <c r="B842" s="210" t="s">
        <v>425</v>
      </c>
      <c r="C842" s="210" t="s">
        <v>254</v>
      </c>
      <c r="D842" s="210"/>
      <c r="E842" s="61" t="s">
        <v>545</v>
      </c>
      <c r="F842" s="64">
        <f t="shared" si="1482"/>
        <v>30000</v>
      </c>
      <c r="G842" s="64">
        <f t="shared" si="1482"/>
        <v>0</v>
      </c>
      <c r="H842" s="64">
        <f t="shared" si="1482"/>
        <v>30000</v>
      </c>
      <c r="I842" s="64">
        <f t="shared" si="1482"/>
        <v>0</v>
      </c>
      <c r="J842" s="64">
        <f t="shared" si="1482"/>
        <v>0</v>
      </c>
      <c r="K842" s="64">
        <f t="shared" si="1482"/>
        <v>30000</v>
      </c>
      <c r="L842" s="64">
        <f t="shared" si="1483"/>
        <v>30000</v>
      </c>
      <c r="M842" s="64">
        <f t="shared" si="1482"/>
        <v>0</v>
      </c>
      <c r="N842" s="64">
        <f t="shared" si="1482"/>
        <v>30000</v>
      </c>
      <c r="O842" s="64">
        <f t="shared" si="1482"/>
        <v>0</v>
      </c>
      <c r="P842" s="64">
        <f t="shared" si="1482"/>
        <v>30000</v>
      </c>
      <c r="Q842" s="64">
        <f t="shared" si="1483"/>
        <v>30000</v>
      </c>
      <c r="R842" s="64">
        <f t="shared" si="1482"/>
        <v>0</v>
      </c>
      <c r="S842" s="64">
        <f t="shared" si="1482"/>
        <v>30000</v>
      </c>
      <c r="T842" s="64">
        <f t="shared" si="1482"/>
        <v>0</v>
      </c>
      <c r="U842" s="64">
        <f t="shared" si="1482"/>
        <v>30000</v>
      </c>
    </row>
    <row r="843" spans="1:21" ht="15.75" hidden="1" outlineLevel="7" x14ac:dyDescent="0.2">
      <c r="A843" s="59" t="s">
        <v>424</v>
      </c>
      <c r="B843" s="59" t="s">
        <v>425</v>
      </c>
      <c r="C843" s="59" t="s">
        <v>254</v>
      </c>
      <c r="D843" s="59" t="s">
        <v>41</v>
      </c>
      <c r="E843" s="82" t="s">
        <v>42</v>
      </c>
      <c r="F843" s="3">
        <v>30000</v>
      </c>
      <c r="G843" s="3"/>
      <c r="H843" s="3">
        <f>SUM(F843:G843)</f>
        <v>30000</v>
      </c>
      <c r="I843" s="3"/>
      <c r="J843" s="3"/>
      <c r="K843" s="3">
        <f>SUM(H843:J843)</f>
        <v>30000</v>
      </c>
      <c r="L843" s="69">
        <v>30000</v>
      </c>
      <c r="M843" s="3"/>
      <c r="N843" s="3">
        <f>SUM(L843:M843)</f>
        <v>30000</v>
      </c>
      <c r="O843" s="3"/>
      <c r="P843" s="3">
        <f>SUM(N843:O843)</f>
        <v>30000</v>
      </c>
      <c r="Q843" s="69">
        <v>30000</v>
      </c>
      <c r="R843" s="3"/>
      <c r="S843" s="3">
        <f>SUM(Q843:R843)</f>
        <v>30000</v>
      </c>
      <c r="T843" s="3"/>
      <c r="U843" s="3">
        <f>SUM(S843:T843)</f>
        <v>30000</v>
      </c>
    </row>
    <row r="844" spans="1:21" ht="31.5" hidden="1" outlineLevel="3" x14ac:dyDescent="0.2">
      <c r="A844" s="210" t="s">
        <v>424</v>
      </c>
      <c r="B844" s="210" t="s">
        <v>425</v>
      </c>
      <c r="C844" s="210" t="s">
        <v>243</v>
      </c>
      <c r="D844" s="210"/>
      <c r="E844" s="61" t="s">
        <v>644</v>
      </c>
      <c r="F844" s="64">
        <f>F845</f>
        <v>152500.4</v>
      </c>
      <c r="G844" s="64">
        <f t="shared" ref="G844:K844" si="1484">G845</f>
        <v>0</v>
      </c>
      <c r="H844" s="64">
        <f t="shared" si="1484"/>
        <v>152500.4</v>
      </c>
      <c r="I844" s="64">
        <f t="shared" si="1484"/>
        <v>0</v>
      </c>
      <c r="J844" s="64">
        <f t="shared" si="1484"/>
        <v>0</v>
      </c>
      <c r="K844" s="64">
        <f t="shared" si="1484"/>
        <v>152500.4</v>
      </c>
      <c r="L844" s="64">
        <f>L845</f>
        <v>152335.4</v>
      </c>
      <c r="M844" s="64">
        <f t="shared" ref="M844:O844" si="1485">M845</f>
        <v>0</v>
      </c>
      <c r="N844" s="64">
        <f t="shared" ref="N844:P844" si="1486">N845</f>
        <v>152335.4</v>
      </c>
      <c r="O844" s="64">
        <f t="shared" si="1485"/>
        <v>0</v>
      </c>
      <c r="P844" s="64">
        <f t="shared" si="1486"/>
        <v>152335.4</v>
      </c>
      <c r="Q844" s="64">
        <f>Q845</f>
        <v>152500.4</v>
      </c>
      <c r="R844" s="64">
        <f t="shared" ref="R844:T844" si="1487">R845</f>
        <v>0</v>
      </c>
      <c r="S844" s="64">
        <f t="shared" ref="S844:U844" si="1488">S845</f>
        <v>152500.4</v>
      </c>
      <c r="T844" s="64">
        <f t="shared" si="1487"/>
        <v>0</v>
      </c>
      <c r="U844" s="64">
        <f t="shared" si="1488"/>
        <v>152500.4</v>
      </c>
    </row>
    <row r="845" spans="1:21" ht="31.5" hidden="1" outlineLevel="4" x14ac:dyDescent="0.2">
      <c r="A845" s="210" t="s">
        <v>424</v>
      </c>
      <c r="B845" s="210" t="s">
        <v>425</v>
      </c>
      <c r="C845" s="210" t="s">
        <v>244</v>
      </c>
      <c r="D845" s="210"/>
      <c r="E845" s="61" t="s">
        <v>26</v>
      </c>
      <c r="F845" s="64">
        <f t="shared" ref="F845:I845" si="1489">F846+F848+F850+F852+F854+F856</f>
        <v>152500.4</v>
      </c>
      <c r="G845" s="64">
        <f t="shared" si="1489"/>
        <v>0</v>
      </c>
      <c r="H845" s="64">
        <f t="shared" si="1489"/>
        <v>152500.4</v>
      </c>
      <c r="I845" s="64">
        <f t="shared" si="1489"/>
        <v>0</v>
      </c>
      <c r="J845" s="64">
        <f t="shared" ref="J845:K845" si="1490">J846+J848+J850+J852+J854+J856</f>
        <v>0</v>
      </c>
      <c r="K845" s="64">
        <f t="shared" si="1490"/>
        <v>152500.4</v>
      </c>
      <c r="L845" s="64">
        <f t="shared" ref="L845:S845" si="1491">L846+L848+L850+L852+L854+L856</f>
        <v>152335.4</v>
      </c>
      <c r="M845" s="64">
        <f t="shared" si="1491"/>
        <v>0</v>
      </c>
      <c r="N845" s="64">
        <f t="shared" si="1491"/>
        <v>152335.4</v>
      </c>
      <c r="O845" s="64">
        <f t="shared" ref="O845:P845" si="1492">O846+O848+O850+O852+O854+O856</f>
        <v>0</v>
      </c>
      <c r="P845" s="64">
        <f t="shared" si="1492"/>
        <v>152335.4</v>
      </c>
      <c r="Q845" s="64">
        <f t="shared" si="1491"/>
        <v>152500.4</v>
      </c>
      <c r="R845" s="64">
        <f t="shared" si="1491"/>
        <v>0</v>
      </c>
      <c r="S845" s="64">
        <f t="shared" si="1491"/>
        <v>152500.4</v>
      </c>
      <c r="T845" s="64">
        <f t="shared" ref="T845:U845" si="1493">T846+T848+T850+T852+T854+T856</f>
        <v>0</v>
      </c>
      <c r="U845" s="64">
        <f t="shared" si="1493"/>
        <v>152500.4</v>
      </c>
    </row>
    <row r="846" spans="1:21" ht="15.75" hidden="1" outlineLevel="5" x14ac:dyDescent="0.2">
      <c r="A846" s="210" t="s">
        <v>424</v>
      </c>
      <c r="B846" s="210" t="s">
        <v>425</v>
      </c>
      <c r="C846" s="210" t="s">
        <v>255</v>
      </c>
      <c r="D846" s="210"/>
      <c r="E846" s="61" t="s">
        <v>256</v>
      </c>
      <c r="F846" s="64">
        <f>F847</f>
        <v>60632.9</v>
      </c>
      <c r="G846" s="64">
        <f t="shared" ref="G846:K846" si="1494">G847</f>
        <v>0</v>
      </c>
      <c r="H846" s="64">
        <f t="shared" si="1494"/>
        <v>60632.9</v>
      </c>
      <c r="I846" s="64">
        <f t="shared" si="1494"/>
        <v>0</v>
      </c>
      <c r="J846" s="64">
        <f t="shared" si="1494"/>
        <v>0</v>
      </c>
      <c r="K846" s="64">
        <f t="shared" si="1494"/>
        <v>60632.9</v>
      </c>
      <c r="L846" s="64">
        <f>L847</f>
        <v>60632.9</v>
      </c>
      <c r="M846" s="64">
        <f t="shared" ref="M846:O846" si="1495">M847</f>
        <v>0</v>
      </c>
      <c r="N846" s="64">
        <f t="shared" ref="N846:P846" si="1496">N847</f>
        <v>60632.9</v>
      </c>
      <c r="O846" s="64">
        <f t="shared" si="1495"/>
        <v>0</v>
      </c>
      <c r="P846" s="64">
        <f t="shared" si="1496"/>
        <v>60632.9</v>
      </c>
      <c r="Q846" s="64">
        <f>Q847</f>
        <v>60632.9</v>
      </c>
      <c r="R846" s="64">
        <f t="shared" ref="R846:T846" si="1497">R847</f>
        <v>0</v>
      </c>
      <c r="S846" s="64">
        <f t="shared" ref="S846:U846" si="1498">S847</f>
        <v>60632.9</v>
      </c>
      <c r="T846" s="64">
        <f t="shared" si="1497"/>
        <v>0</v>
      </c>
      <c r="U846" s="64">
        <f t="shared" si="1498"/>
        <v>60632.9</v>
      </c>
    </row>
    <row r="847" spans="1:21" ht="15.75" hidden="1" outlineLevel="7" x14ac:dyDescent="0.2">
      <c r="A847" s="59" t="s">
        <v>424</v>
      </c>
      <c r="B847" s="59" t="s">
        <v>425</v>
      </c>
      <c r="C847" s="59" t="s">
        <v>255</v>
      </c>
      <c r="D847" s="59" t="s">
        <v>41</v>
      </c>
      <c r="E847" s="82" t="s">
        <v>42</v>
      </c>
      <c r="F847" s="3">
        <v>60632.9</v>
      </c>
      <c r="G847" s="3"/>
      <c r="H847" s="3">
        <f>SUM(F847:G847)</f>
        <v>60632.9</v>
      </c>
      <c r="I847" s="3"/>
      <c r="J847" s="3"/>
      <c r="K847" s="3">
        <f>SUM(H847:J847)</f>
        <v>60632.9</v>
      </c>
      <c r="L847" s="69">
        <v>60632.9</v>
      </c>
      <c r="M847" s="3"/>
      <c r="N847" s="3">
        <f>SUM(L847:M847)</f>
        <v>60632.9</v>
      </c>
      <c r="O847" s="3"/>
      <c r="P847" s="3">
        <f>SUM(N847:O847)</f>
        <v>60632.9</v>
      </c>
      <c r="Q847" s="69">
        <v>60632.9</v>
      </c>
      <c r="R847" s="3"/>
      <c r="S847" s="3">
        <f>SUM(Q847:R847)</f>
        <v>60632.9</v>
      </c>
      <c r="T847" s="3"/>
      <c r="U847" s="3">
        <f>SUM(S847:T847)</f>
        <v>60632.9</v>
      </c>
    </row>
    <row r="848" spans="1:21" ht="15.75" hidden="1" outlineLevel="5" x14ac:dyDescent="0.2">
      <c r="A848" s="210" t="s">
        <v>424</v>
      </c>
      <c r="B848" s="210" t="s">
        <v>425</v>
      </c>
      <c r="C848" s="210" t="s">
        <v>257</v>
      </c>
      <c r="D848" s="210"/>
      <c r="E848" s="61" t="s">
        <v>258</v>
      </c>
      <c r="F848" s="64">
        <f t="shared" ref="F848:U848" si="1499">F849</f>
        <v>36509.4</v>
      </c>
      <c r="G848" s="64">
        <f t="shared" si="1499"/>
        <v>0</v>
      </c>
      <c r="H848" s="64">
        <f t="shared" si="1499"/>
        <v>36509.4</v>
      </c>
      <c r="I848" s="64">
        <f t="shared" si="1499"/>
        <v>0</v>
      </c>
      <c r="J848" s="64">
        <f t="shared" si="1499"/>
        <v>0</v>
      </c>
      <c r="K848" s="64">
        <f t="shared" si="1499"/>
        <v>36509.4</v>
      </c>
      <c r="L848" s="64">
        <f t="shared" ref="L848:Q848" si="1500">L849</f>
        <v>36509.4</v>
      </c>
      <c r="M848" s="64">
        <f t="shared" si="1499"/>
        <v>0</v>
      </c>
      <c r="N848" s="64">
        <f t="shared" si="1499"/>
        <v>36509.4</v>
      </c>
      <c r="O848" s="64">
        <f t="shared" si="1499"/>
        <v>0</v>
      </c>
      <c r="P848" s="64">
        <f t="shared" si="1499"/>
        <v>36509.4</v>
      </c>
      <c r="Q848" s="64">
        <f t="shared" si="1500"/>
        <v>36509.4</v>
      </c>
      <c r="R848" s="64">
        <f t="shared" si="1499"/>
        <v>0</v>
      </c>
      <c r="S848" s="64">
        <f t="shared" si="1499"/>
        <v>36509.4</v>
      </c>
      <c r="T848" s="64">
        <f t="shared" si="1499"/>
        <v>0</v>
      </c>
      <c r="U848" s="64">
        <f t="shared" si="1499"/>
        <v>36509.4</v>
      </c>
    </row>
    <row r="849" spans="1:21" ht="15.75" hidden="1" outlineLevel="7" x14ac:dyDescent="0.2">
      <c r="A849" s="59" t="s">
        <v>424</v>
      </c>
      <c r="B849" s="59" t="s">
        <v>425</v>
      </c>
      <c r="C849" s="59" t="s">
        <v>257</v>
      </c>
      <c r="D849" s="59" t="s">
        <v>41</v>
      </c>
      <c r="E849" s="82" t="s">
        <v>42</v>
      </c>
      <c r="F849" s="89">
        <v>36509.4</v>
      </c>
      <c r="G849" s="3"/>
      <c r="H849" s="3">
        <f>SUM(F849:G849)</f>
        <v>36509.4</v>
      </c>
      <c r="I849" s="3"/>
      <c r="J849" s="3"/>
      <c r="K849" s="3">
        <f>SUM(H849:J849)</f>
        <v>36509.4</v>
      </c>
      <c r="L849" s="69">
        <v>36509.4</v>
      </c>
      <c r="M849" s="3"/>
      <c r="N849" s="3">
        <f>SUM(L849:M849)</f>
        <v>36509.4</v>
      </c>
      <c r="O849" s="3"/>
      <c r="P849" s="3">
        <f>SUM(N849:O849)</f>
        <v>36509.4</v>
      </c>
      <c r="Q849" s="69">
        <v>36509.4</v>
      </c>
      <c r="R849" s="3"/>
      <c r="S849" s="3">
        <f>SUM(Q849:R849)</f>
        <v>36509.4</v>
      </c>
      <c r="T849" s="3"/>
      <c r="U849" s="3">
        <f>SUM(S849:T849)</f>
        <v>36509.4</v>
      </c>
    </row>
    <row r="850" spans="1:21" ht="15.75" hidden="1" outlineLevel="5" x14ac:dyDescent="0.2">
      <c r="A850" s="210" t="s">
        <v>424</v>
      </c>
      <c r="B850" s="210" t="s">
        <v>425</v>
      </c>
      <c r="C850" s="210" t="s">
        <v>259</v>
      </c>
      <c r="D850" s="210"/>
      <c r="E850" s="61" t="s">
        <v>260</v>
      </c>
      <c r="F850" s="64">
        <f t="shared" ref="F850:U850" si="1501">F851</f>
        <v>54758.1</v>
      </c>
      <c r="G850" s="64">
        <f t="shared" si="1501"/>
        <v>0</v>
      </c>
      <c r="H850" s="64">
        <f t="shared" si="1501"/>
        <v>54758.1</v>
      </c>
      <c r="I850" s="64">
        <f t="shared" si="1501"/>
        <v>0</v>
      </c>
      <c r="J850" s="64">
        <f t="shared" si="1501"/>
        <v>0</v>
      </c>
      <c r="K850" s="64">
        <f t="shared" si="1501"/>
        <v>54758.1</v>
      </c>
      <c r="L850" s="64">
        <f t="shared" ref="L850:Q850" si="1502">L851</f>
        <v>54758.1</v>
      </c>
      <c r="M850" s="64">
        <f t="shared" si="1501"/>
        <v>0</v>
      </c>
      <c r="N850" s="64">
        <f t="shared" si="1501"/>
        <v>54758.1</v>
      </c>
      <c r="O850" s="64">
        <f t="shared" si="1501"/>
        <v>0</v>
      </c>
      <c r="P850" s="64">
        <f t="shared" si="1501"/>
        <v>54758.1</v>
      </c>
      <c r="Q850" s="64">
        <f t="shared" si="1502"/>
        <v>54758.1</v>
      </c>
      <c r="R850" s="64">
        <f t="shared" si="1501"/>
        <v>0</v>
      </c>
      <c r="S850" s="64">
        <f t="shared" si="1501"/>
        <v>54758.1</v>
      </c>
      <c r="T850" s="64">
        <f t="shared" si="1501"/>
        <v>0</v>
      </c>
      <c r="U850" s="64">
        <f t="shared" si="1501"/>
        <v>54758.1</v>
      </c>
    </row>
    <row r="851" spans="1:21" ht="15.75" hidden="1" outlineLevel="7" x14ac:dyDescent="0.2">
      <c r="A851" s="59" t="s">
        <v>424</v>
      </c>
      <c r="B851" s="59" t="s">
        <v>425</v>
      </c>
      <c r="C851" s="59" t="s">
        <v>259</v>
      </c>
      <c r="D851" s="59" t="s">
        <v>41</v>
      </c>
      <c r="E851" s="82" t="s">
        <v>42</v>
      </c>
      <c r="F851" s="3">
        <v>54758.1</v>
      </c>
      <c r="G851" s="3"/>
      <c r="H851" s="3">
        <f>SUM(F851:G851)</f>
        <v>54758.1</v>
      </c>
      <c r="I851" s="3"/>
      <c r="J851" s="3"/>
      <c r="K851" s="3">
        <f>SUM(H851:J851)</f>
        <v>54758.1</v>
      </c>
      <c r="L851" s="69">
        <v>54758.1</v>
      </c>
      <c r="M851" s="3"/>
      <c r="N851" s="3">
        <f>SUM(L851:M851)</f>
        <v>54758.1</v>
      </c>
      <c r="O851" s="3"/>
      <c r="P851" s="3">
        <f>SUM(N851:O851)</f>
        <v>54758.1</v>
      </c>
      <c r="Q851" s="69">
        <v>54758.1</v>
      </c>
      <c r="R851" s="3"/>
      <c r="S851" s="3">
        <f>SUM(Q851:R851)</f>
        <v>54758.1</v>
      </c>
      <c r="T851" s="3"/>
      <c r="U851" s="3">
        <f>SUM(S851:T851)</f>
        <v>54758.1</v>
      </c>
    </row>
    <row r="852" spans="1:21" ht="31.5" hidden="1" outlineLevel="5" x14ac:dyDescent="0.2">
      <c r="A852" s="210" t="s">
        <v>424</v>
      </c>
      <c r="B852" s="210" t="s">
        <v>425</v>
      </c>
      <c r="C852" s="210" t="s">
        <v>261</v>
      </c>
      <c r="D852" s="210"/>
      <c r="E852" s="61" t="s">
        <v>262</v>
      </c>
      <c r="F852" s="64">
        <f t="shared" ref="F852:U852" si="1503">F853</f>
        <v>50</v>
      </c>
      <c r="G852" s="64">
        <f t="shared" si="1503"/>
        <v>0</v>
      </c>
      <c r="H852" s="64">
        <f t="shared" si="1503"/>
        <v>50</v>
      </c>
      <c r="I852" s="64">
        <f t="shared" si="1503"/>
        <v>0</v>
      </c>
      <c r="J852" s="64">
        <f t="shared" si="1503"/>
        <v>0</v>
      </c>
      <c r="K852" s="64">
        <f t="shared" si="1503"/>
        <v>50</v>
      </c>
      <c r="L852" s="64">
        <f t="shared" ref="L852:Q852" si="1504">L853</f>
        <v>50</v>
      </c>
      <c r="M852" s="64">
        <f t="shared" si="1503"/>
        <v>0</v>
      </c>
      <c r="N852" s="64">
        <f t="shared" si="1503"/>
        <v>50</v>
      </c>
      <c r="O852" s="64">
        <f t="shared" si="1503"/>
        <v>0</v>
      </c>
      <c r="P852" s="64">
        <f t="shared" si="1503"/>
        <v>50</v>
      </c>
      <c r="Q852" s="64">
        <f t="shared" si="1504"/>
        <v>50</v>
      </c>
      <c r="R852" s="64">
        <f t="shared" si="1503"/>
        <v>0</v>
      </c>
      <c r="S852" s="64">
        <f t="shared" si="1503"/>
        <v>50</v>
      </c>
      <c r="T852" s="64">
        <f t="shared" si="1503"/>
        <v>0</v>
      </c>
      <c r="U852" s="64">
        <f t="shared" si="1503"/>
        <v>50</v>
      </c>
    </row>
    <row r="853" spans="1:21" ht="15.75" hidden="1" outlineLevel="7" x14ac:dyDescent="0.2">
      <c r="A853" s="59" t="s">
        <v>424</v>
      </c>
      <c r="B853" s="59" t="s">
        <v>425</v>
      </c>
      <c r="C853" s="59" t="s">
        <v>261</v>
      </c>
      <c r="D853" s="59" t="s">
        <v>41</v>
      </c>
      <c r="E853" s="82" t="s">
        <v>42</v>
      </c>
      <c r="F853" s="3">
        <v>50</v>
      </c>
      <c r="G853" s="3"/>
      <c r="H853" s="3">
        <f>SUM(F853:G853)</f>
        <v>50</v>
      </c>
      <c r="I853" s="3"/>
      <c r="J853" s="3"/>
      <c r="K853" s="3">
        <f>SUM(H853:J853)</f>
        <v>50</v>
      </c>
      <c r="L853" s="69">
        <v>50</v>
      </c>
      <c r="M853" s="3"/>
      <c r="N853" s="3">
        <f>SUM(L853:M853)</f>
        <v>50</v>
      </c>
      <c r="O853" s="3"/>
      <c r="P853" s="3">
        <f>SUM(N853:O853)</f>
        <v>50</v>
      </c>
      <c r="Q853" s="69">
        <v>50</v>
      </c>
      <c r="R853" s="3"/>
      <c r="S853" s="3">
        <f>SUM(Q853:R853)</f>
        <v>50</v>
      </c>
      <c r="T853" s="3"/>
      <c r="U853" s="3">
        <f>SUM(S853:T853)</f>
        <v>50</v>
      </c>
    </row>
    <row r="854" spans="1:21" ht="31.5" hidden="1" outlineLevel="5" x14ac:dyDescent="0.2">
      <c r="A854" s="210" t="s">
        <v>424</v>
      </c>
      <c r="B854" s="210" t="s">
        <v>425</v>
      </c>
      <c r="C854" s="210" t="s">
        <v>263</v>
      </c>
      <c r="D854" s="210"/>
      <c r="E854" s="61" t="s">
        <v>264</v>
      </c>
      <c r="F854" s="64">
        <f t="shared" ref="F854:U854" si="1505">F855</f>
        <v>385</v>
      </c>
      <c r="G854" s="64">
        <f t="shared" si="1505"/>
        <v>165</v>
      </c>
      <c r="H854" s="64">
        <f t="shared" si="1505"/>
        <v>550</v>
      </c>
      <c r="I854" s="64">
        <f t="shared" si="1505"/>
        <v>0</v>
      </c>
      <c r="J854" s="64">
        <f t="shared" si="1505"/>
        <v>0</v>
      </c>
      <c r="K854" s="64">
        <f t="shared" si="1505"/>
        <v>550</v>
      </c>
      <c r="L854" s="64">
        <f t="shared" ref="L854:Q854" si="1506">L855</f>
        <v>385</v>
      </c>
      <c r="M854" s="64">
        <f t="shared" si="1505"/>
        <v>0</v>
      </c>
      <c r="N854" s="64">
        <f t="shared" si="1505"/>
        <v>385</v>
      </c>
      <c r="O854" s="64">
        <f t="shared" si="1505"/>
        <v>0</v>
      </c>
      <c r="P854" s="64">
        <f t="shared" si="1505"/>
        <v>385</v>
      </c>
      <c r="Q854" s="64">
        <f t="shared" si="1506"/>
        <v>385</v>
      </c>
      <c r="R854" s="64">
        <f t="shared" si="1505"/>
        <v>165</v>
      </c>
      <c r="S854" s="64">
        <f t="shared" si="1505"/>
        <v>550</v>
      </c>
      <c r="T854" s="64">
        <f t="shared" si="1505"/>
        <v>165</v>
      </c>
      <c r="U854" s="64">
        <f t="shared" si="1505"/>
        <v>715</v>
      </c>
    </row>
    <row r="855" spans="1:21" ht="15.75" hidden="1" outlineLevel="7" x14ac:dyDescent="0.2">
      <c r="A855" s="59" t="s">
        <v>424</v>
      </c>
      <c r="B855" s="59" t="s">
        <v>425</v>
      </c>
      <c r="C855" s="59" t="s">
        <v>263</v>
      </c>
      <c r="D855" s="59" t="s">
        <v>41</v>
      </c>
      <c r="E855" s="82" t="s">
        <v>42</v>
      </c>
      <c r="F855" s="3">
        <v>385</v>
      </c>
      <c r="G855" s="3">
        <v>165</v>
      </c>
      <c r="H855" s="3">
        <f>SUM(F855:G855)</f>
        <v>550</v>
      </c>
      <c r="I855" s="3"/>
      <c r="J855" s="3"/>
      <c r="K855" s="3">
        <f>SUM(H855:J855)</f>
        <v>550</v>
      </c>
      <c r="L855" s="69">
        <v>385</v>
      </c>
      <c r="M855" s="3"/>
      <c r="N855" s="3">
        <f>SUM(L855:M855)</f>
        <v>385</v>
      </c>
      <c r="O855" s="3"/>
      <c r="P855" s="3">
        <f>SUM(N855:O855)</f>
        <v>385</v>
      </c>
      <c r="Q855" s="69">
        <v>385</v>
      </c>
      <c r="R855" s="3">
        <v>165</v>
      </c>
      <c r="S855" s="3">
        <f>SUM(Q855:R855)</f>
        <v>550</v>
      </c>
      <c r="T855" s="3">
        <v>165</v>
      </c>
      <c r="U855" s="3">
        <f>SUM(S855:T855)</f>
        <v>715</v>
      </c>
    </row>
    <row r="856" spans="1:21" ht="31.5" hidden="1" outlineLevel="7" x14ac:dyDescent="0.2">
      <c r="A856" s="62" t="s">
        <v>424</v>
      </c>
      <c r="B856" s="62" t="s">
        <v>425</v>
      </c>
      <c r="C856" s="62" t="s">
        <v>441</v>
      </c>
      <c r="D856" s="62"/>
      <c r="E856" s="2" t="s">
        <v>595</v>
      </c>
      <c r="F856" s="64">
        <f t="shared" ref="F856:U856" si="1507">F857</f>
        <v>165</v>
      </c>
      <c r="G856" s="64">
        <f t="shared" si="1507"/>
        <v>-165</v>
      </c>
      <c r="H856" s="64">
        <f t="shared" si="1507"/>
        <v>0</v>
      </c>
      <c r="I856" s="64">
        <f t="shared" si="1507"/>
        <v>0</v>
      </c>
      <c r="J856" s="64">
        <f t="shared" si="1507"/>
        <v>0</v>
      </c>
      <c r="K856" s="64">
        <f t="shared" si="1507"/>
        <v>0</v>
      </c>
      <c r="L856" s="64"/>
      <c r="M856" s="64">
        <f t="shared" si="1507"/>
        <v>0</v>
      </c>
      <c r="N856" s="64">
        <f t="shared" si="1507"/>
        <v>0</v>
      </c>
      <c r="O856" s="64">
        <f t="shared" si="1507"/>
        <v>0</v>
      </c>
      <c r="P856" s="64">
        <f t="shared" si="1507"/>
        <v>0</v>
      </c>
      <c r="Q856" s="64">
        <f t="shared" ref="Q856" si="1508">Q857</f>
        <v>165</v>
      </c>
      <c r="R856" s="64">
        <f t="shared" si="1507"/>
        <v>-165</v>
      </c>
      <c r="S856" s="64">
        <f t="shared" si="1507"/>
        <v>0</v>
      </c>
      <c r="T856" s="64">
        <f t="shared" si="1507"/>
        <v>-165</v>
      </c>
      <c r="U856" s="64">
        <f t="shared" si="1507"/>
        <v>-165</v>
      </c>
    </row>
    <row r="857" spans="1:21" ht="15.75" hidden="1" outlineLevel="7" x14ac:dyDescent="0.2">
      <c r="A857" s="63" t="s">
        <v>424</v>
      </c>
      <c r="B857" s="63" t="s">
        <v>425</v>
      </c>
      <c r="C857" s="63" t="s">
        <v>441</v>
      </c>
      <c r="D857" s="63" t="s">
        <v>41</v>
      </c>
      <c r="E857" s="80" t="s">
        <v>42</v>
      </c>
      <c r="F857" s="3">
        <v>165</v>
      </c>
      <c r="G857" s="3">
        <v>-165</v>
      </c>
      <c r="H857" s="3">
        <f>SUM(F857:G857)</f>
        <v>0</v>
      </c>
      <c r="I857" s="3"/>
      <c r="J857" s="3"/>
      <c r="K857" s="3">
        <f>SUM(H857:J857)</f>
        <v>0</v>
      </c>
      <c r="L857" s="69"/>
      <c r="M857" s="3"/>
      <c r="N857" s="3">
        <f>SUM(L857:M857)</f>
        <v>0</v>
      </c>
      <c r="O857" s="3"/>
      <c r="P857" s="3">
        <f>SUM(N857:O857)</f>
        <v>0</v>
      </c>
      <c r="Q857" s="69">
        <v>165</v>
      </c>
      <c r="R857" s="3">
        <v>-165</v>
      </c>
      <c r="S857" s="3">
        <f>SUM(Q857:R857)</f>
        <v>0</v>
      </c>
      <c r="T857" s="3">
        <v>-165</v>
      </c>
      <c r="U857" s="3">
        <f>SUM(S857:T857)</f>
        <v>-165</v>
      </c>
    </row>
    <row r="858" spans="1:21" ht="15.75" hidden="1" outlineLevel="1" x14ac:dyDescent="0.2">
      <c r="A858" s="210" t="s">
        <v>424</v>
      </c>
      <c r="B858" s="210" t="s">
        <v>400</v>
      </c>
      <c r="C858" s="210"/>
      <c r="D858" s="210"/>
      <c r="E858" s="61" t="s">
        <v>401</v>
      </c>
      <c r="F858" s="64">
        <f>F859+F874</f>
        <v>31369.1</v>
      </c>
      <c r="G858" s="64">
        <f t="shared" ref="G858:I858" si="1509">G859+G874</f>
        <v>0</v>
      </c>
      <c r="H858" s="64">
        <f t="shared" si="1509"/>
        <v>31369.1</v>
      </c>
      <c r="I858" s="64">
        <f t="shared" si="1509"/>
        <v>0</v>
      </c>
      <c r="J858" s="64">
        <f t="shared" ref="J858:K858" si="1510">J859+J874</f>
        <v>0</v>
      </c>
      <c r="K858" s="64">
        <f t="shared" si="1510"/>
        <v>31369.1</v>
      </c>
      <c r="L858" s="64">
        <f>L859+L874</f>
        <v>29329.1</v>
      </c>
      <c r="M858" s="64">
        <f t="shared" ref="M858:O858" si="1511">M859+M874</f>
        <v>0</v>
      </c>
      <c r="N858" s="64">
        <f t="shared" ref="N858:P858" si="1512">N859+N874</f>
        <v>29329.1</v>
      </c>
      <c r="O858" s="64">
        <f t="shared" si="1511"/>
        <v>0</v>
      </c>
      <c r="P858" s="64">
        <f t="shared" si="1512"/>
        <v>29329.1</v>
      </c>
      <c r="Q858" s="64">
        <f>Q859+Q874</f>
        <v>29329.1</v>
      </c>
      <c r="R858" s="64">
        <f t="shared" ref="R858:T858" si="1513">R859+R874</f>
        <v>0</v>
      </c>
      <c r="S858" s="64">
        <f t="shared" ref="S858:U858" si="1514">S859+S874</f>
        <v>29329.1</v>
      </c>
      <c r="T858" s="64">
        <f t="shared" si="1513"/>
        <v>0</v>
      </c>
      <c r="U858" s="64">
        <f t="shared" si="1514"/>
        <v>29329.1</v>
      </c>
    </row>
    <row r="859" spans="1:21" ht="31.5" hidden="1" outlineLevel="2" x14ac:dyDescent="0.2">
      <c r="A859" s="210" t="s">
        <v>424</v>
      </c>
      <c r="B859" s="210" t="s">
        <v>400</v>
      </c>
      <c r="C859" s="210" t="s">
        <v>111</v>
      </c>
      <c r="D859" s="210"/>
      <c r="E859" s="61" t="s">
        <v>640</v>
      </c>
      <c r="F859" s="64">
        <f>F860+F866</f>
        <v>29883.1</v>
      </c>
      <c r="G859" s="64">
        <f t="shared" ref="G859:I859" si="1515">G860+G866</f>
        <v>0</v>
      </c>
      <c r="H859" s="64">
        <f t="shared" si="1515"/>
        <v>29883.1</v>
      </c>
      <c r="I859" s="64">
        <f t="shared" si="1515"/>
        <v>0</v>
      </c>
      <c r="J859" s="64">
        <f t="shared" ref="J859:K859" si="1516">J860+J866</f>
        <v>0</v>
      </c>
      <c r="K859" s="64">
        <f t="shared" si="1516"/>
        <v>29883.1</v>
      </c>
      <c r="L859" s="64">
        <f>L860+L866</f>
        <v>27843.1</v>
      </c>
      <c r="M859" s="64">
        <f t="shared" ref="M859:O859" si="1517">M860+M866</f>
        <v>0</v>
      </c>
      <c r="N859" s="64">
        <f t="shared" ref="N859:P859" si="1518">N860+N866</f>
        <v>27843.1</v>
      </c>
      <c r="O859" s="64">
        <f t="shared" si="1517"/>
        <v>0</v>
      </c>
      <c r="P859" s="64">
        <f t="shared" si="1518"/>
        <v>27843.1</v>
      </c>
      <c r="Q859" s="64">
        <f>Q860+Q866</f>
        <v>27843.1</v>
      </c>
      <c r="R859" s="64">
        <f t="shared" ref="R859:T859" si="1519">R860+R866</f>
        <v>0</v>
      </c>
      <c r="S859" s="64">
        <f t="shared" ref="S859:U859" si="1520">S860+S866</f>
        <v>27843.1</v>
      </c>
      <c r="T859" s="64">
        <f t="shared" si="1519"/>
        <v>0</v>
      </c>
      <c r="U859" s="64">
        <f t="shared" si="1520"/>
        <v>27843.1</v>
      </c>
    </row>
    <row r="860" spans="1:21" ht="15.75" hidden="1" outlineLevel="3" x14ac:dyDescent="0.2">
      <c r="A860" s="210" t="s">
        <v>424</v>
      </c>
      <c r="B860" s="210" t="s">
        <v>400</v>
      </c>
      <c r="C860" s="210" t="s">
        <v>164</v>
      </c>
      <c r="D860" s="210"/>
      <c r="E860" s="61" t="s">
        <v>686</v>
      </c>
      <c r="F860" s="64">
        <f>F861</f>
        <v>5054.6000000000004</v>
      </c>
      <c r="G860" s="64">
        <f t="shared" ref="G860:K860" si="1521">G861</f>
        <v>0</v>
      </c>
      <c r="H860" s="64">
        <f t="shared" si="1521"/>
        <v>5054.6000000000004</v>
      </c>
      <c r="I860" s="64">
        <f t="shared" si="1521"/>
        <v>0</v>
      </c>
      <c r="J860" s="64">
        <f t="shared" si="1521"/>
        <v>0</v>
      </c>
      <c r="K860" s="64">
        <f t="shared" si="1521"/>
        <v>5054.6000000000004</v>
      </c>
      <c r="L860" s="64">
        <f>L861</f>
        <v>3014.6</v>
      </c>
      <c r="M860" s="64">
        <f t="shared" ref="M860:O860" si="1522">M861</f>
        <v>0</v>
      </c>
      <c r="N860" s="64">
        <f t="shared" ref="N860:P860" si="1523">N861</f>
        <v>3014.6</v>
      </c>
      <c r="O860" s="64">
        <f t="shared" si="1522"/>
        <v>0</v>
      </c>
      <c r="P860" s="64">
        <f t="shared" si="1523"/>
        <v>3014.6</v>
      </c>
      <c r="Q860" s="64">
        <f>Q861</f>
        <v>3014.6</v>
      </c>
      <c r="R860" s="64">
        <f t="shared" ref="R860:T860" si="1524">R861</f>
        <v>0</v>
      </c>
      <c r="S860" s="64">
        <f t="shared" ref="S860:U860" si="1525">S861</f>
        <v>3014.6</v>
      </c>
      <c r="T860" s="64">
        <f t="shared" si="1524"/>
        <v>0</v>
      </c>
      <c r="U860" s="64">
        <f t="shared" si="1525"/>
        <v>3014.6</v>
      </c>
    </row>
    <row r="861" spans="1:21" ht="15.75" hidden="1" outlineLevel="4" x14ac:dyDescent="0.2">
      <c r="A861" s="210" t="s">
        <v>424</v>
      </c>
      <c r="B861" s="210" t="s">
        <v>400</v>
      </c>
      <c r="C861" s="210" t="s">
        <v>165</v>
      </c>
      <c r="D861" s="210"/>
      <c r="E861" s="61" t="s">
        <v>317</v>
      </c>
      <c r="F861" s="64">
        <f>F862+F864</f>
        <v>5054.6000000000004</v>
      </c>
      <c r="G861" s="64">
        <f t="shared" ref="G861:I861" si="1526">G862+G864</f>
        <v>0</v>
      </c>
      <c r="H861" s="64">
        <f t="shared" si="1526"/>
        <v>5054.6000000000004</v>
      </c>
      <c r="I861" s="64">
        <f t="shared" si="1526"/>
        <v>0</v>
      </c>
      <c r="J861" s="64">
        <f t="shared" ref="J861:K861" si="1527">J862+J864</f>
        <v>0</v>
      </c>
      <c r="K861" s="64">
        <f t="shared" si="1527"/>
        <v>5054.6000000000004</v>
      </c>
      <c r="L861" s="64">
        <f>L862+L864</f>
        <v>3014.6</v>
      </c>
      <c r="M861" s="64">
        <f t="shared" ref="M861:O861" si="1528">M862+M864</f>
        <v>0</v>
      </c>
      <c r="N861" s="64">
        <f t="shared" ref="N861:P861" si="1529">N862+N864</f>
        <v>3014.6</v>
      </c>
      <c r="O861" s="64">
        <f t="shared" si="1528"/>
        <v>0</v>
      </c>
      <c r="P861" s="64">
        <f t="shared" si="1529"/>
        <v>3014.6</v>
      </c>
      <c r="Q861" s="64">
        <f>Q862+Q864</f>
        <v>3014.6</v>
      </c>
      <c r="R861" s="64">
        <f t="shared" ref="R861:T861" si="1530">R862+R864</f>
        <v>0</v>
      </c>
      <c r="S861" s="64">
        <f t="shared" ref="S861:U861" si="1531">S862+S864</f>
        <v>3014.6</v>
      </c>
      <c r="T861" s="64">
        <f t="shared" si="1530"/>
        <v>0</v>
      </c>
      <c r="U861" s="64">
        <f t="shared" si="1531"/>
        <v>3014.6</v>
      </c>
    </row>
    <row r="862" spans="1:21" ht="15.75" hidden="1" outlineLevel="5" x14ac:dyDescent="0.2">
      <c r="A862" s="210" t="s">
        <v>424</v>
      </c>
      <c r="B862" s="210" t="s">
        <v>400</v>
      </c>
      <c r="C862" s="210" t="s">
        <v>265</v>
      </c>
      <c r="D862" s="210"/>
      <c r="E862" s="61" t="s">
        <v>266</v>
      </c>
      <c r="F862" s="64">
        <f>F863</f>
        <v>4790</v>
      </c>
      <c r="G862" s="64">
        <f t="shared" ref="G862:K862" si="1532">G863</f>
        <v>0</v>
      </c>
      <c r="H862" s="64">
        <f t="shared" si="1532"/>
        <v>4790</v>
      </c>
      <c r="I862" s="64">
        <f t="shared" si="1532"/>
        <v>0</v>
      </c>
      <c r="J862" s="64">
        <f t="shared" si="1532"/>
        <v>0</v>
      </c>
      <c r="K862" s="64">
        <f t="shared" si="1532"/>
        <v>4790</v>
      </c>
      <c r="L862" s="64">
        <f t="shared" ref="L862:Q862" si="1533">L863</f>
        <v>2750</v>
      </c>
      <c r="M862" s="64">
        <f t="shared" ref="M862:O862" si="1534">M863</f>
        <v>0</v>
      </c>
      <c r="N862" s="64">
        <f t="shared" ref="N862:P862" si="1535">N863</f>
        <v>2750</v>
      </c>
      <c r="O862" s="64">
        <f t="shared" si="1534"/>
        <v>0</v>
      </c>
      <c r="P862" s="64">
        <f t="shared" si="1535"/>
        <v>2750</v>
      </c>
      <c r="Q862" s="64">
        <f t="shared" si="1533"/>
        <v>2750</v>
      </c>
      <c r="R862" s="64">
        <f t="shared" ref="R862:T862" si="1536">R863</f>
        <v>0</v>
      </c>
      <c r="S862" s="64">
        <f t="shared" ref="S862:U862" si="1537">S863</f>
        <v>2750</v>
      </c>
      <c r="T862" s="64">
        <f t="shared" si="1536"/>
        <v>0</v>
      </c>
      <c r="U862" s="64">
        <f t="shared" si="1537"/>
        <v>2750</v>
      </c>
    </row>
    <row r="863" spans="1:21" ht="15.75" hidden="1" outlineLevel="7" x14ac:dyDescent="0.2">
      <c r="A863" s="59" t="s">
        <v>424</v>
      </c>
      <c r="B863" s="59" t="s">
        <v>400</v>
      </c>
      <c r="C863" s="59" t="s">
        <v>265</v>
      </c>
      <c r="D863" s="59" t="s">
        <v>6</v>
      </c>
      <c r="E863" s="82" t="s">
        <v>7</v>
      </c>
      <c r="F863" s="89">
        <v>4790</v>
      </c>
      <c r="G863" s="3"/>
      <c r="H863" s="3">
        <f>SUM(F863:G863)</f>
        <v>4790</v>
      </c>
      <c r="I863" s="3"/>
      <c r="J863" s="3"/>
      <c r="K863" s="3">
        <f>SUM(H863:J863)</f>
        <v>4790</v>
      </c>
      <c r="L863" s="69">
        <v>2750</v>
      </c>
      <c r="M863" s="3"/>
      <c r="N863" s="3">
        <f>SUM(L863:M863)</f>
        <v>2750</v>
      </c>
      <c r="O863" s="3"/>
      <c r="P863" s="3">
        <f>SUM(N863:O863)</f>
        <v>2750</v>
      </c>
      <c r="Q863" s="69">
        <v>2750</v>
      </c>
      <c r="R863" s="3"/>
      <c r="S863" s="3">
        <f>SUM(Q863:R863)</f>
        <v>2750</v>
      </c>
      <c r="T863" s="3"/>
      <c r="U863" s="3">
        <f>SUM(S863:T863)</f>
        <v>2750</v>
      </c>
    </row>
    <row r="864" spans="1:21" ht="15.75" hidden="1" outlineLevel="5" x14ac:dyDescent="0.2">
      <c r="A864" s="210" t="s">
        <v>424</v>
      </c>
      <c r="B864" s="210" t="s">
        <v>400</v>
      </c>
      <c r="C864" s="210" t="s">
        <v>267</v>
      </c>
      <c r="D864" s="210"/>
      <c r="E864" s="61" t="s">
        <v>268</v>
      </c>
      <c r="F864" s="64">
        <f t="shared" ref="F864:U864" si="1538">F865</f>
        <v>264.60000000000002</v>
      </c>
      <c r="G864" s="64">
        <f t="shared" si="1538"/>
        <v>0</v>
      </c>
      <c r="H864" s="64">
        <f t="shared" si="1538"/>
        <v>264.60000000000002</v>
      </c>
      <c r="I864" s="64">
        <f t="shared" si="1538"/>
        <v>0</v>
      </c>
      <c r="J864" s="64">
        <f t="shared" si="1538"/>
        <v>0</v>
      </c>
      <c r="K864" s="64">
        <f t="shared" si="1538"/>
        <v>264.60000000000002</v>
      </c>
      <c r="L864" s="64">
        <f t="shared" ref="L864:Q864" si="1539">L865</f>
        <v>264.60000000000002</v>
      </c>
      <c r="M864" s="64">
        <f t="shared" si="1538"/>
        <v>0</v>
      </c>
      <c r="N864" s="64">
        <f t="shared" si="1538"/>
        <v>264.60000000000002</v>
      </c>
      <c r="O864" s="64">
        <f t="shared" si="1538"/>
        <v>0</v>
      </c>
      <c r="P864" s="64">
        <f t="shared" si="1538"/>
        <v>264.60000000000002</v>
      </c>
      <c r="Q864" s="64">
        <f t="shared" si="1539"/>
        <v>264.60000000000002</v>
      </c>
      <c r="R864" s="64">
        <f t="shared" si="1538"/>
        <v>0</v>
      </c>
      <c r="S864" s="64">
        <f t="shared" si="1538"/>
        <v>264.60000000000002</v>
      </c>
      <c r="T864" s="64">
        <f t="shared" si="1538"/>
        <v>0</v>
      </c>
      <c r="U864" s="64">
        <f t="shared" si="1538"/>
        <v>264.60000000000002</v>
      </c>
    </row>
    <row r="865" spans="1:21" ht="15.75" hidden="1" outlineLevel="7" x14ac:dyDescent="0.2">
      <c r="A865" s="59" t="s">
        <v>424</v>
      </c>
      <c r="B865" s="59" t="s">
        <v>400</v>
      </c>
      <c r="C865" s="59" t="s">
        <v>267</v>
      </c>
      <c r="D865" s="59" t="s">
        <v>6</v>
      </c>
      <c r="E865" s="82" t="s">
        <v>7</v>
      </c>
      <c r="F865" s="3">
        <v>264.60000000000002</v>
      </c>
      <c r="G865" s="3"/>
      <c r="H865" s="3">
        <f>SUM(F865:G865)</f>
        <v>264.60000000000002</v>
      </c>
      <c r="I865" s="3"/>
      <c r="J865" s="3"/>
      <c r="K865" s="3">
        <f>SUM(H865:J865)</f>
        <v>264.60000000000002</v>
      </c>
      <c r="L865" s="3">
        <v>264.60000000000002</v>
      </c>
      <c r="M865" s="3"/>
      <c r="N865" s="3">
        <f>SUM(L865:M865)</f>
        <v>264.60000000000002</v>
      </c>
      <c r="O865" s="3"/>
      <c r="P865" s="3">
        <f>SUM(N865:O865)</f>
        <v>264.60000000000002</v>
      </c>
      <c r="Q865" s="3">
        <v>264.60000000000002</v>
      </c>
      <c r="R865" s="3"/>
      <c r="S865" s="3">
        <f>SUM(Q865:R865)</f>
        <v>264.60000000000002</v>
      </c>
      <c r="T865" s="3"/>
      <c r="U865" s="3">
        <f>SUM(S865:T865)</f>
        <v>264.60000000000002</v>
      </c>
    </row>
    <row r="866" spans="1:21" ht="31.5" hidden="1" outlineLevel="3" x14ac:dyDescent="0.2">
      <c r="A866" s="210" t="s">
        <v>424</v>
      </c>
      <c r="B866" s="210" t="s">
        <v>400</v>
      </c>
      <c r="C866" s="210" t="s">
        <v>243</v>
      </c>
      <c r="D866" s="210"/>
      <c r="E866" s="61" t="s">
        <v>644</v>
      </c>
      <c r="F866" s="64">
        <f t="shared" ref="F866:U866" si="1540">F867</f>
        <v>24828.5</v>
      </c>
      <c r="G866" s="64">
        <f t="shared" si="1540"/>
        <v>0</v>
      </c>
      <c r="H866" s="64">
        <f t="shared" si="1540"/>
        <v>24828.5</v>
      </c>
      <c r="I866" s="64">
        <f t="shared" si="1540"/>
        <v>0</v>
      </c>
      <c r="J866" s="64">
        <f t="shared" si="1540"/>
        <v>0</v>
      </c>
      <c r="K866" s="64">
        <f t="shared" si="1540"/>
        <v>24828.5</v>
      </c>
      <c r="L866" s="64">
        <f t="shared" ref="L866:Q866" si="1541">L867</f>
        <v>24828.5</v>
      </c>
      <c r="M866" s="64">
        <f t="shared" si="1540"/>
        <v>0</v>
      </c>
      <c r="N866" s="64">
        <f t="shared" si="1540"/>
        <v>24828.5</v>
      </c>
      <c r="O866" s="64">
        <f t="shared" si="1540"/>
        <v>0</v>
      </c>
      <c r="P866" s="64">
        <f t="shared" si="1540"/>
        <v>24828.5</v>
      </c>
      <c r="Q866" s="64">
        <f t="shared" si="1541"/>
        <v>24828.5</v>
      </c>
      <c r="R866" s="64">
        <f t="shared" si="1540"/>
        <v>0</v>
      </c>
      <c r="S866" s="64">
        <f t="shared" si="1540"/>
        <v>24828.5</v>
      </c>
      <c r="T866" s="64">
        <f t="shared" si="1540"/>
        <v>0</v>
      </c>
      <c r="U866" s="64">
        <f t="shared" si="1540"/>
        <v>24828.5</v>
      </c>
    </row>
    <row r="867" spans="1:21" ht="31.5" hidden="1" outlineLevel="4" x14ac:dyDescent="0.2">
      <c r="A867" s="210" t="s">
        <v>424</v>
      </c>
      <c r="B867" s="210" t="s">
        <v>400</v>
      </c>
      <c r="C867" s="210" t="s">
        <v>244</v>
      </c>
      <c r="D867" s="210"/>
      <c r="E867" s="61" t="s">
        <v>26</v>
      </c>
      <c r="F867" s="64">
        <f t="shared" ref="F867:I867" si="1542">F868+F872</f>
        <v>24828.5</v>
      </c>
      <c r="G867" s="64">
        <f t="shared" si="1542"/>
        <v>0</v>
      </c>
      <c r="H867" s="64">
        <f t="shared" si="1542"/>
        <v>24828.5</v>
      </c>
      <c r="I867" s="64">
        <f t="shared" si="1542"/>
        <v>0</v>
      </c>
      <c r="J867" s="64">
        <f t="shared" ref="J867:K867" si="1543">J868+J872</f>
        <v>0</v>
      </c>
      <c r="K867" s="64">
        <f t="shared" si="1543"/>
        <v>24828.5</v>
      </c>
      <c r="L867" s="64">
        <f t="shared" ref="L867:S867" si="1544">L868+L872</f>
        <v>24828.5</v>
      </c>
      <c r="M867" s="64">
        <f t="shared" si="1544"/>
        <v>0</v>
      </c>
      <c r="N867" s="64">
        <f t="shared" si="1544"/>
        <v>24828.5</v>
      </c>
      <c r="O867" s="64">
        <f t="shared" ref="O867:P867" si="1545">O868+O872</f>
        <v>0</v>
      </c>
      <c r="P867" s="64">
        <f t="shared" si="1545"/>
        <v>24828.5</v>
      </c>
      <c r="Q867" s="64">
        <f t="shared" si="1544"/>
        <v>24828.5</v>
      </c>
      <c r="R867" s="64">
        <f t="shared" si="1544"/>
        <v>0</v>
      </c>
      <c r="S867" s="64">
        <f t="shared" si="1544"/>
        <v>24828.5</v>
      </c>
      <c r="T867" s="64">
        <f t="shared" ref="T867:U867" si="1546">T868+T872</f>
        <v>0</v>
      </c>
      <c r="U867" s="64">
        <f t="shared" si="1546"/>
        <v>24828.5</v>
      </c>
    </row>
    <row r="868" spans="1:21" ht="15.75" hidden="1" outlineLevel="5" x14ac:dyDescent="0.2">
      <c r="A868" s="210" t="s">
        <v>424</v>
      </c>
      <c r="B868" s="210" t="s">
        <v>400</v>
      </c>
      <c r="C868" s="210" t="s">
        <v>269</v>
      </c>
      <c r="D868" s="210"/>
      <c r="E868" s="61" t="s">
        <v>28</v>
      </c>
      <c r="F868" s="64">
        <f t="shared" ref="F868:I868" si="1547">F869+F870+F871</f>
        <v>8825.5</v>
      </c>
      <c r="G868" s="64">
        <f t="shared" si="1547"/>
        <v>0</v>
      </c>
      <c r="H868" s="64">
        <f t="shared" si="1547"/>
        <v>8825.5</v>
      </c>
      <c r="I868" s="64">
        <f t="shared" si="1547"/>
        <v>0</v>
      </c>
      <c r="J868" s="64">
        <f t="shared" ref="J868:K868" si="1548">J869+J870+J871</f>
        <v>0</v>
      </c>
      <c r="K868" s="64">
        <f t="shared" si="1548"/>
        <v>8825.5</v>
      </c>
      <c r="L868" s="64">
        <f t="shared" ref="L868:S868" si="1549">L869+L870+L871</f>
        <v>8825.5</v>
      </c>
      <c r="M868" s="64">
        <f t="shared" si="1549"/>
        <v>0</v>
      </c>
      <c r="N868" s="64">
        <f t="shared" si="1549"/>
        <v>8825.5</v>
      </c>
      <c r="O868" s="64">
        <f t="shared" ref="O868:P868" si="1550">O869+O870+O871</f>
        <v>0</v>
      </c>
      <c r="P868" s="64">
        <f t="shared" si="1550"/>
        <v>8825.5</v>
      </c>
      <c r="Q868" s="64">
        <f t="shared" si="1549"/>
        <v>8825.5</v>
      </c>
      <c r="R868" s="64">
        <f t="shared" si="1549"/>
        <v>0</v>
      </c>
      <c r="S868" s="64">
        <f t="shared" si="1549"/>
        <v>8825.5</v>
      </c>
      <c r="T868" s="64">
        <f t="shared" ref="T868:U868" si="1551">T869+T870+T871</f>
        <v>0</v>
      </c>
      <c r="U868" s="64">
        <f t="shared" si="1551"/>
        <v>8825.5</v>
      </c>
    </row>
    <row r="869" spans="1:21" ht="31.5" hidden="1" outlineLevel="7" x14ac:dyDescent="0.2">
      <c r="A869" s="59" t="s">
        <v>424</v>
      </c>
      <c r="B869" s="59" t="s">
        <v>400</v>
      </c>
      <c r="C869" s="59" t="s">
        <v>269</v>
      </c>
      <c r="D869" s="59" t="s">
        <v>3</v>
      </c>
      <c r="E869" s="82" t="s">
        <v>4</v>
      </c>
      <c r="F869" s="91">
        <v>8522.5</v>
      </c>
      <c r="G869" s="3"/>
      <c r="H869" s="3">
        <f t="shared" ref="H869:H871" si="1552">SUM(F869:G869)</f>
        <v>8522.5</v>
      </c>
      <c r="I869" s="3"/>
      <c r="J869" s="3"/>
      <c r="K869" s="3">
        <f t="shared" ref="K869:K871" si="1553">SUM(H869:J869)</f>
        <v>8522.5</v>
      </c>
      <c r="L869" s="69">
        <v>8522.5</v>
      </c>
      <c r="M869" s="3"/>
      <c r="N869" s="3">
        <f t="shared" ref="N869:N871" si="1554">SUM(L869:M869)</f>
        <v>8522.5</v>
      </c>
      <c r="O869" s="3"/>
      <c r="P869" s="3">
        <f t="shared" ref="P869:P871" si="1555">SUM(N869:O869)</f>
        <v>8522.5</v>
      </c>
      <c r="Q869" s="69">
        <v>8522.5</v>
      </c>
      <c r="R869" s="3"/>
      <c r="S869" s="3">
        <f t="shared" ref="S869:S871" si="1556">SUM(Q869:R869)</f>
        <v>8522.5</v>
      </c>
      <c r="T869" s="3"/>
      <c r="U869" s="3">
        <f t="shared" ref="U869:U871" si="1557">SUM(S869:T869)</f>
        <v>8522.5</v>
      </c>
    </row>
    <row r="870" spans="1:21" ht="15.75" hidden="1" outlineLevel="7" x14ac:dyDescent="0.2">
      <c r="A870" s="59" t="s">
        <v>424</v>
      </c>
      <c r="B870" s="59" t="s">
        <v>400</v>
      </c>
      <c r="C870" s="59" t="s">
        <v>269</v>
      </c>
      <c r="D870" s="59" t="s">
        <v>6</v>
      </c>
      <c r="E870" s="82" t="s">
        <v>7</v>
      </c>
      <c r="F870" s="91">
        <v>302.7</v>
      </c>
      <c r="G870" s="3"/>
      <c r="H870" s="3">
        <f t="shared" si="1552"/>
        <v>302.7</v>
      </c>
      <c r="I870" s="3"/>
      <c r="J870" s="3"/>
      <c r="K870" s="3">
        <f t="shared" si="1553"/>
        <v>302.7</v>
      </c>
      <c r="L870" s="69">
        <v>302.7</v>
      </c>
      <c r="M870" s="3"/>
      <c r="N870" s="3">
        <f t="shared" si="1554"/>
        <v>302.7</v>
      </c>
      <c r="O870" s="3"/>
      <c r="P870" s="3">
        <f t="shared" si="1555"/>
        <v>302.7</v>
      </c>
      <c r="Q870" s="69">
        <v>302.7</v>
      </c>
      <c r="R870" s="3"/>
      <c r="S870" s="3">
        <f t="shared" si="1556"/>
        <v>302.7</v>
      </c>
      <c r="T870" s="3"/>
      <c r="U870" s="3">
        <f t="shared" si="1557"/>
        <v>302.7</v>
      </c>
    </row>
    <row r="871" spans="1:21" ht="15.75" hidden="1" outlineLevel="7" x14ac:dyDescent="0.2">
      <c r="A871" s="59" t="s">
        <v>424</v>
      </c>
      <c r="B871" s="59" t="s">
        <v>400</v>
      </c>
      <c r="C871" s="59" t="s">
        <v>269</v>
      </c>
      <c r="D871" s="59" t="s">
        <v>14</v>
      </c>
      <c r="E871" s="82" t="s">
        <v>15</v>
      </c>
      <c r="F871" s="3">
        <v>0.3</v>
      </c>
      <c r="G871" s="3"/>
      <c r="H871" s="3">
        <f t="shared" si="1552"/>
        <v>0.3</v>
      </c>
      <c r="I871" s="3"/>
      <c r="J871" s="3"/>
      <c r="K871" s="3">
        <f t="shared" si="1553"/>
        <v>0.3</v>
      </c>
      <c r="L871" s="69">
        <v>0.3</v>
      </c>
      <c r="M871" s="3"/>
      <c r="N871" s="3">
        <f t="shared" si="1554"/>
        <v>0.3</v>
      </c>
      <c r="O871" s="3"/>
      <c r="P871" s="3">
        <f t="shared" si="1555"/>
        <v>0.3</v>
      </c>
      <c r="Q871" s="69">
        <v>0.3</v>
      </c>
      <c r="R871" s="3"/>
      <c r="S871" s="3">
        <f t="shared" si="1556"/>
        <v>0.3</v>
      </c>
      <c r="T871" s="3"/>
      <c r="U871" s="3">
        <f t="shared" si="1557"/>
        <v>0.3</v>
      </c>
    </row>
    <row r="872" spans="1:21" ht="15.75" hidden="1" outlineLevel="5" x14ac:dyDescent="0.2">
      <c r="A872" s="210" t="s">
        <v>424</v>
      </c>
      <c r="B872" s="210" t="s">
        <v>400</v>
      </c>
      <c r="C872" s="210" t="s">
        <v>270</v>
      </c>
      <c r="D872" s="210"/>
      <c r="E872" s="61" t="s">
        <v>271</v>
      </c>
      <c r="F872" s="64">
        <f t="shared" ref="F872:U872" si="1558">F873</f>
        <v>16003</v>
      </c>
      <c r="G872" s="64">
        <f t="shared" si="1558"/>
        <v>0</v>
      </c>
      <c r="H872" s="64">
        <f t="shared" si="1558"/>
        <v>16003</v>
      </c>
      <c r="I872" s="64">
        <f t="shared" si="1558"/>
        <v>0</v>
      </c>
      <c r="J872" s="64">
        <f t="shared" si="1558"/>
        <v>0</v>
      </c>
      <c r="K872" s="64">
        <f t="shared" si="1558"/>
        <v>16003</v>
      </c>
      <c r="L872" s="64">
        <f t="shared" ref="L872:Q872" si="1559">L873</f>
        <v>16003</v>
      </c>
      <c r="M872" s="64">
        <f t="shared" si="1558"/>
        <v>0</v>
      </c>
      <c r="N872" s="64">
        <f t="shared" si="1558"/>
        <v>16003</v>
      </c>
      <c r="O872" s="64">
        <f t="shared" si="1558"/>
        <v>0</v>
      </c>
      <c r="P872" s="64">
        <f t="shared" si="1558"/>
        <v>16003</v>
      </c>
      <c r="Q872" s="64">
        <f t="shared" si="1559"/>
        <v>16003</v>
      </c>
      <c r="R872" s="64">
        <f t="shared" si="1558"/>
        <v>0</v>
      </c>
      <c r="S872" s="64">
        <f t="shared" si="1558"/>
        <v>16003</v>
      </c>
      <c r="T872" s="64">
        <f t="shared" si="1558"/>
        <v>0</v>
      </c>
      <c r="U872" s="64">
        <f t="shared" si="1558"/>
        <v>16003</v>
      </c>
    </row>
    <row r="873" spans="1:21" ht="15.75" hidden="1" outlineLevel="7" x14ac:dyDescent="0.2">
      <c r="A873" s="59" t="s">
        <v>424</v>
      </c>
      <c r="B873" s="59" t="s">
        <v>400</v>
      </c>
      <c r="C873" s="59" t="s">
        <v>270</v>
      </c>
      <c r="D873" s="59" t="s">
        <v>41</v>
      </c>
      <c r="E873" s="82" t="s">
        <v>42</v>
      </c>
      <c r="F873" s="89">
        <v>16003</v>
      </c>
      <c r="G873" s="3"/>
      <c r="H873" s="3">
        <f>SUM(F873:G873)</f>
        <v>16003</v>
      </c>
      <c r="I873" s="3"/>
      <c r="J873" s="3"/>
      <c r="K873" s="3">
        <f>SUM(H873:J873)</f>
        <v>16003</v>
      </c>
      <c r="L873" s="69">
        <v>16003</v>
      </c>
      <c r="M873" s="3"/>
      <c r="N873" s="3">
        <f>SUM(L873:M873)</f>
        <v>16003</v>
      </c>
      <c r="O873" s="3"/>
      <c r="P873" s="3">
        <f>SUM(N873:O873)</f>
        <v>16003</v>
      </c>
      <c r="Q873" s="69">
        <v>16003</v>
      </c>
      <c r="R873" s="3"/>
      <c r="S873" s="3">
        <f>SUM(Q873:R873)</f>
        <v>16003</v>
      </c>
      <c r="T873" s="3"/>
      <c r="U873" s="3">
        <f>SUM(S873:T873)</f>
        <v>16003</v>
      </c>
    </row>
    <row r="874" spans="1:21" ht="31.5" hidden="1" outlineLevel="2" x14ac:dyDescent="0.2">
      <c r="A874" s="210" t="s">
        <v>424</v>
      </c>
      <c r="B874" s="210" t="s">
        <v>400</v>
      </c>
      <c r="C874" s="210" t="s">
        <v>31</v>
      </c>
      <c r="D874" s="210"/>
      <c r="E874" s="61" t="s">
        <v>645</v>
      </c>
      <c r="F874" s="64">
        <f>F875</f>
        <v>1486</v>
      </c>
      <c r="G874" s="64">
        <f t="shared" ref="G874:K874" si="1560">G875</f>
        <v>0</v>
      </c>
      <c r="H874" s="64">
        <f t="shared" si="1560"/>
        <v>1486</v>
      </c>
      <c r="I874" s="64">
        <f t="shared" si="1560"/>
        <v>0</v>
      </c>
      <c r="J874" s="64">
        <f t="shared" si="1560"/>
        <v>0</v>
      </c>
      <c r="K874" s="64">
        <f t="shared" si="1560"/>
        <v>1486</v>
      </c>
      <c r="L874" s="64">
        <f>L875</f>
        <v>1486</v>
      </c>
      <c r="M874" s="64">
        <f t="shared" ref="M874:O874" si="1561">M875</f>
        <v>0</v>
      </c>
      <c r="N874" s="64">
        <f t="shared" ref="N874:P874" si="1562">N875</f>
        <v>1486</v>
      </c>
      <c r="O874" s="64">
        <f t="shared" si="1561"/>
        <v>0</v>
      </c>
      <c r="P874" s="64">
        <f t="shared" si="1562"/>
        <v>1486</v>
      </c>
      <c r="Q874" s="64">
        <f>Q875</f>
        <v>1486</v>
      </c>
      <c r="R874" s="64">
        <f t="shared" ref="R874:T874" si="1563">R875</f>
        <v>0</v>
      </c>
      <c r="S874" s="64">
        <f t="shared" ref="S874:U874" si="1564">S875</f>
        <v>1486</v>
      </c>
      <c r="T874" s="64">
        <f t="shared" si="1563"/>
        <v>0</v>
      </c>
      <c r="U874" s="64">
        <f t="shared" si="1564"/>
        <v>1486</v>
      </c>
    </row>
    <row r="875" spans="1:21" ht="15.75" hidden="1" outlineLevel="3" x14ac:dyDescent="0.2">
      <c r="A875" s="210" t="s">
        <v>424</v>
      </c>
      <c r="B875" s="210" t="s">
        <v>400</v>
      </c>
      <c r="C875" s="210" t="s">
        <v>32</v>
      </c>
      <c r="D875" s="210"/>
      <c r="E875" s="61" t="s">
        <v>646</v>
      </c>
      <c r="F875" s="64">
        <f>F876+F879+F882</f>
        <v>1486</v>
      </c>
      <c r="G875" s="64">
        <f t="shared" ref="G875:I875" si="1565">G876+G879+G882</f>
        <v>0</v>
      </c>
      <c r="H875" s="64">
        <f t="shared" si="1565"/>
        <v>1486</v>
      </c>
      <c r="I875" s="64">
        <f t="shared" si="1565"/>
        <v>0</v>
      </c>
      <c r="J875" s="64">
        <f t="shared" ref="J875:K875" si="1566">J876+J879+J882</f>
        <v>0</v>
      </c>
      <c r="K875" s="64">
        <f t="shared" si="1566"/>
        <v>1486</v>
      </c>
      <c r="L875" s="64">
        <f>L876+L879+L882</f>
        <v>1486</v>
      </c>
      <c r="M875" s="64">
        <f t="shared" ref="M875:O875" si="1567">M876+M879+M882</f>
        <v>0</v>
      </c>
      <c r="N875" s="64">
        <f t="shared" ref="N875:P875" si="1568">N876+N879+N882</f>
        <v>1486</v>
      </c>
      <c r="O875" s="64">
        <f t="shared" si="1567"/>
        <v>0</v>
      </c>
      <c r="P875" s="64">
        <f t="shared" si="1568"/>
        <v>1486</v>
      </c>
      <c r="Q875" s="64">
        <f>Q876+Q879+Q882</f>
        <v>1486</v>
      </c>
      <c r="R875" s="64">
        <f t="shared" ref="R875:T875" si="1569">R876+R879+R882</f>
        <v>0</v>
      </c>
      <c r="S875" s="64">
        <f t="shared" ref="S875:U875" si="1570">S876+S879+S882</f>
        <v>1486</v>
      </c>
      <c r="T875" s="64">
        <f t="shared" si="1569"/>
        <v>0</v>
      </c>
      <c r="U875" s="64">
        <f t="shared" si="1570"/>
        <v>1486</v>
      </c>
    </row>
    <row r="876" spans="1:21" ht="15.75" hidden="1" outlineLevel="4" x14ac:dyDescent="0.2">
      <c r="A876" s="210" t="s">
        <v>424</v>
      </c>
      <c r="B876" s="210" t="s">
        <v>400</v>
      </c>
      <c r="C876" s="210" t="s">
        <v>78</v>
      </c>
      <c r="D876" s="210"/>
      <c r="E876" s="61" t="s">
        <v>79</v>
      </c>
      <c r="F876" s="64">
        <f t="shared" ref="F876:U877" si="1571">F877</f>
        <v>1360</v>
      </c>
      <c r="G876" s="64">
        <f t="shared" si="1571"/>
        <v>0</v>
      </c>
      <c r="H876" s="64">
        <f t="shared" si="1571"/>
        <v>1360</v>
      </c>
      <c r="I876" s="64">
        <f t="shared" si="1571"/>
        <v>0</v>
      </c>
      <c r="J876" s="64">
        <f t="shared" si="1571"/>
        <v>0</v>
      </c>
      <c r="K876" s="64">
        <f t="shared" si="1571"/>
        <v>1360</v>
      </c>
      <c r="L876" s="64">
        <f t="shared" ref="L876:Q877" si="1572">L877</f>
        <v>1360</v>
      </c>
      <c r="M876" s="64">
        <f t="shared" si="1571"/>
        <v>0</v>
      </c>
      <c r="N876" s="64">
        <f t="shared" si="1571"/>
        <v>1360</v>
      </c>
      <c r="O876" s="64">
        <f t="shared" si="1571"/>
        <v>0</v>
      </c>
      <c r="P876" s="64">
        <f t="shared" si="1571"/>
        <v>1360</v>
      </c>
      <c r="Q876" s="64">
        <f t="shared" si="1572"/>
        <v>1360</v>
      </c>
      <c r="R876" s="64">
        <f t="shared" si="1571"/>
        <v>0</v>
      </c>
      <c r="S876" s="64">
        <f t="shared" si="1571"/>
        <v>1360</v>
      </c>
      <c r="T876" s="64">
        <f t="shared" si="1571"/>
        <v>0</v>
      </c>
      <c r="U876" s="64">
        <f t="shared" si="1571"/>
        <v>1360</v>
      </c>
    </row>
    <row r="877" spans="1:21" ht="15.75" hidden="1" outlineLevel="4" x14ac:dyDescent="0.2">
      <c r="A877" s="210" t="s">
        <v>424</v>
      </c>
      <c r="B877" s="210" t="s">
        <v>400</v>
      </c>
      <c r="C877" s="62" t="s">
        <v>80</v>
      </c>
      <c r="D877" s="62"/>
      <c r="E877" s="2" t="s">
        <v>81</v>
      </c>
      <c r="F877" s="64">
        <f t="shared" si="1571"/>
        <v>1360</v>
      </c>
      <c r="G877" s="64">
        <f t="shared" si="1571"/>
        <v>0</v>
      </c>
      <c r="H877" s="64">
        <f t="shared" si="1571"/>
        <v>1360</v>
      </c>
      <c r="I877" s="64">
        <f t="shared" si="1571"/>
        <v>0</v>
      </c>
      <c r="J877" s="64">
        <f t="shared" si="1571"/>
        <v>0</v>
      </c>
      <c r="K877" s="64">
        <f t="shared" si="1571"/>
        <v>1360</v>
      </c>
      <c r="L877" s="64">
        <f t="shared" si="1572"/>
        <v>1360</v>
      </c>
      <c r="M877" s="64">
        <f t="shared" si="1571"/>
        <v>0</v>
      </c>
      <c r="N877" s="64">
        <f t="shared" si="1571"/>
        <v>1360</v>
      </c>
      <c r="O877" s="64">
        <f t="shared" si="1571"/>
        <v>0</v>
      </c>
      <c r="P877" s="64">
        <f t="shared" si="1571"/>
        <v>1360</v>
      </c>
      <c r="Q877" s="64">
        <f t="shared" si="1572"/>
        <v>1360</v>
      </c>
      <c r="R877" s="64">
        <f t="shared" si="1571"/>
        <v>0</v>
      </c>
      <c r="S877" s="64">
        <f t="shared" si="1571"/>
        <v>1360</v>
      </c>
      <c r="T877" s="64">
        <f t="shared" si="1571"/>
        <v>0</v>
      </c>
      <c r="U877" s="64">
        <f t="shared" si="1571"/>
        <v>1360</v>
      </c>
    </row>
    <row r="878" spans="1:21" ht="15.75" hidden="1" outlineLevel="4" x14ac:dyDescent="0.2">
      <c r="A878" s="59" t="s">
        <v>424</v>
      </c>
      <c r="B878" s="59" t="s">
        <v>400</v>
      </c>
      <c r="C878" s="63" t="s">
        <v>80</v>
      </c>
      <c r="D878" s="59" t="s">
        <v>6</v>
      </c>
      <c r="E878" s="82" t="s">
        <v>7</v>
      </c>
      <c r="F878" s="3">
        <v>1360</v>
      </c>
      <c r="G878" s="3"/>
      <c r="H878" s="3">
        <f>SUM(F878:G878)</f>
        <v>1360</v>
      </c>
      <c r="I878" s="3"/>
      <c r="J878" s="3"/>
      <c r="K878" s="3">
        <f>SUM(H878:J878)</f>
        <v>1360</v>
      </c>
      <c r="L878" s="69">
        <v>1360</v>
      </c>
      <c r="M878" s="3"/>
      <c r="N878" s="3">
        <f>SUM(L878:M878)</f>
        <v>1360</v>
      </c>
      <c r="O878" s="3"/>
      <c r="P878" s="3">
        <f>SUM(N878:O878)</f>
        <v>1360</v>
      </c>
      <c r="Q878" s="69">
        <v>1360</v>
      </c>
      <c r="R878" s="3"/>
      <c r="S878" s="3">
        <f>SUM(Q878:R878)</f>
        <v>1360</v>
      </c>
      <c r="T878" s="3"/>
      <c r="U878" s="3">
        <f>SUM(S878:T878)</f>
        <v>1360</v>
      </c>
    </row>
    <row r="879" spans="1:21" ht="31.5" hidden="1" outlineLevel="4" x14ac:dyDescent="0.2">
      <c r="A879" s="210" t="s">
        <v>424</v>
      </c>
      <c r="B879" s="210" t="s">
        <v>400</v>
      </c>
      <c r="C879" s="210" t="s">
        <v>237</v>
      </c>
      <c r="D879" s="210"/>
      <c r="E879" s="61" t="s">
        <v>238</v>
      </c>
      <c r="F879" s="64">
        <f t="shared" ref="F879:U880" si="1573">F880</f>
        <v>72</v>
      </c>
      <c r="G879" s="64">
        <f t="shared" si="1573"/>
        <v>0</v>
      </c>
      <c r="H879" s="64">
        <f t="shared" si="1573"/>
        <v>72</v>
      </c>
      <c r="I879" s="64">
        <f t="shared" si="1573"/>
        <v>0</v>
      </c>
      <c r="J879" s="64">
        <f t="shared" si="1573"/>
        <v>0</v>
      </c>
      <c r="K879" s="64">
        <f t="shared" si="1573"/>
        <v>72</v>
      </c>
      <c r="L879" s="64">
        <f t="shared" ref="L879:Q880" si="1574">L880</f>
        <v>72</v>
      </c>
      <c r="M879" s="64">
        <f t="shared" si="1573"/>
        <v>0</v>
      </c>
      <c r="N879" s="64">
        <f t="shared" si="1573"/>
        <v>72</v>
      </c>
      <c r="O879" s="64">
        <f t="shared" si="1573"/>
        <v>0</v>
      </c>
      <c r="P879" s="64">
        <f t="shared" si="1573"/>
        <v>72</v>
      </c>
      <c r="Q879" s="64">
        <f t="shared" si="1574"/>
        <v>72</v>
      </c>
      <c r="R879" s="64">
        <f t="shared" si="1573"/>
        <v>0</v>
      </c>
      <c r="S879" s="64">
        <f t="shared" si="1573"/>
        <v>72</v>
      </c>
      <c r="T879" s="64">
        <f t="shared" si="1573"/>
        <v>0</v>
      </c>
      <c r="U879" s="64">
        <f t="shared" si="1573"/>
        <v>72</v>
      </c>
    </row>
    <row r="880" spans="1:21" ht="31.5" hidden="1" outlineLevel="5" x14ac:dyDescent="0.2">
      <c r="A880" s="210" t="s">
        <v>424</v>
      </c>
      <c r="B880" s="210" t="s">
        <v>400</v>
      </c>
      <c r="C880" s="210" t="s">
        <v>239</v>
      </c>
      <c r="D880" s="210"/>
      <c r="E880" s="61" t="s">
        <v>240</v>
      </c>
      <c r="F880" s="64">
        <f t="shared" si="1573"/>
        <v>72</v>
      </c>
      <c r="G880" s="64">
        <f t="shared" si="1573"/>
        <v>0</v>
      </c>
      <c r="H880" s="64">
        <f t="shared" si="1573"/>
        <v>72</v>
      </c>
      <c r="I880" s="64">
        <f t="shared" si="1573"/>
        <v>0</v>
      </c>
      <c r="J880" s="64">
        <f t="shared" si="1573"/>
        <v>0</v>
      </c>
      <c r="K880" s="64">
        <f t="shared" si="1573"/>
        <v>72</v>
      </c>
      <c r="L880" s="64">
        <f t="shared" si="1574"/>
        <v>72</v>
      </c>
      <c r="M880" s="64">
        <f t="shared" si="1573"/>
        <v>0</v>
      </c>
      <c r="N880" s="64">
        <f t="shared" si="1573"/>
        <v>72</v>
      </c>
      <c r="O880" s="64">
        <f t="shared" si="1573"/>
        <v>0</v>
      </c>
      <c r="P880" s="64">
        <f t="shared" si="1573"/>
        <v>72</v>
      </c>
      <c r="Q880" s="64">
        <f t="shared" si="1574"/>
        <v>72</v>
      </c>
      <c r="R880" s="64">
        <f t="shared" si="1573"/>
        <v>0</v>
      </c>
      <c r="S880" s="64">
        <f t="shared" si="1573"/>
        <v>72</v>
      </c>
      <c r="T880" s="64">
        <f t="shared" si="1573"/>
        <v>0</v>
      </c>
      <c r="U880" s="64">
        <f t="shared" si="1573"/>
        <v>72</v>
      </c>
    </row>
    <row r="881" spans="1:21" ht="15.75" hidden="1" outlineLevel="7" x14ac:dyDescent="0.2">
      <c r="A881" s="59" t="s">
        <v>424</v>
      </c>
      <c r="B881" s="59" t="s">
        <v>400</v>
      </c>
      <c r="C881" s="59" t="s">
        <v>239</v>
      </c>
      <c r="D881" s="59" t="s">
        <v>41</v>
      </c>
      <c r="E881" s="82" t="s">
        <v>42</v>
      </c>
      <c r="F881" s="3">
        <v>72</v>
      </c>
      <c r="G881" s="3"/>
      <c r="H881" s="3">
        <f>SUM(F881:G881)</f>
        <v>72</v>
      </c>
      <c r="I881" s="3"/>
      <c r="J881" s="3"/>
      <c r="K881" s="3">
        <f>SUM(H881:J881)</f>
        <v>72</v>
      </c>
      <c r="L881" s="69">
        <v>72</v>
      </c>
      <c r="M881" s="3"/>
      <c r="N881" s="3">
        <f>SUM(L881:M881)</f>
        <v>72</v>
      </c>
      <c r="O881" s="3"/>
      <c r="P881" s="3">
        <f>SUM(N881:O881)</f>
        <v>72</v>
      </c>
      <c r="Q881" s="69">
        <v>72</v>
      </c>
      <c r="R881" s="3"/>
      <c r="S881" s="3">
        <f>SUM(Q881:R881)</f>
        <v>72</v>
      </c>
      <c r="T881" s="3"/>
      <c r="U881" s="3">
        <f>SUM(S881:T881)</f>
        <v>72</v>
      </c>
    </row>
    <row r="882" spans="1:21" ht="15.75" hidden="1" outlineLevel="4" x14ac:dyDescent="0.2">
      <c r="A882" s="210" t="s">
        <v>424</v>
      </c>
      <c r="B882" s="210" t="s">
        <v>400</v>
      </c>
      <c r="C882" s="210" t="s">
        <v>272</v>
      </c>
      <c r="D882" s="210"/>
      <c r="E882" s="61" t="s">
        <v>273</v>
      </c>
      <c r="F882" s="64">
        <f t="shared" ref="F882:U883" si="1575">F883</f>
        <v>54</v>
      </c>
      <c r="G882" s="64">
        <f t="shared" si="1575"/>
        <v>0</v>
      </c>
      <c r="H882" s="64">
        <f t="shared" si="1575"/>
        <v>54</v>
      </c>
      <c r="I882" s="64">
        <f t="shared" si="1575"/>
        <v>0</v>
      </c>
      <c r="J882" s="64">
        <f t="shared" si="1575"/>
        <v>0</v>
      </c>
      <c r="K882" s="64">
        <f t="shared" si="1575"/>
        <v>54</v>
      </c>
      <c r="L882" s="64">
        <f t="shared" ref="L882:Q883" si="1576">L883</f>
        <v>54</v>
      </c>
      <c r="M882" s="64">
        <f t="shared" si="1575"/>
        <v>0</v>
      </c>
      <c r="N882" s="64">
        <f t="shared" si="1575"/>
        <v>54</v>
      </c>
      <c r="O882" s="64">
        <f t="shared" si="1575"/>
        <v>0</v>
      </c>
      <c r="P882" s="64">
        <f t="shared" si="1575"/>
        <v>54</v>
      </c>
      <c r="Q882" s="64">
        <f t="shared" si="1576"/>
        <v>54</v>
      </c>
      <c r="R882" s="64">
        <f t="shared" si="1575"/>
        <v>0</v>
      </c>
      <c r="S882" s="64">
        <f t="shared" si="1575"/>
        <v>54</v>
      </c>
      <c r="T882" s="64">
        <f t="shared" si="1575"/>
        <v>0</v>
      </c>
      <c r="U882" s="64">
        <f t="shared" si="1575"/>
        <v>54</v>
      </c>
    </row>
    <row r="883" spans="1:21" ht="15.75" hidden="1" outlineLevel="5" x14ac:dyDescent="0.2">
      <c r="A883" s="210" t="s">
        <v>424</v>
      </c>
      <c r="B883" s="210" t="s">
        <v>400</v>
      </c>
      <c r="C883" s="210" t="s">
        <v>274</v>
      </c>
      <c r="D883" s="210"/>
      <c r="E883" s="61" t="s">
        <v>275</v>
      </c>
      <c r="F883" s="64">
        <f t="shared" si="1575"/>
        <v>54</v>
      </c>
      <c r="G883" s="64">
        <f t="shared" si="1575"/>
        <v>0</v>
      </c>
      <c r="H883" s="64">
        <f t="shared" si="1575"/>
        <v>54</v>
      </c>
      <c r="I883" s="64">
        <f t="shared" si="1575"/>
        <v>0</v>
      </c>
      <c r="J883" s="64">
        <f t="shared" si="1575"/>
        <v>0</v>
      </c>
      <c r="K883" s="64">
        <f t="shared" si="1575"/>
        <v>54</v>
      </c>
      <c r="L883" s="64">
        <f t="shared" si="1576"/>
        <v>54</v>
      </c>
      <c r="M883" s="64">
        <f t="shared" si="1575"/>
        <v>0</v>
      </c>
      <c r="N883" s="64">
        <f t="shared" si="1575"/>
        <v>54</v>
      </c>
      <c r="O883" s="64">
        <f t="shared" si="1575"/>
        <v>0</v>
      </c>
      <c r="P883" s="64">
        <f t="shared" si="1575"/>
        <v>54</v>
      </c>
      <c r="Q883" s="64">
        <f t="shared" si="1576"/>
        <v>54</v>
      </c>
      <c r="R883" s="64">
        <f t="shared" si="1575"/>
        <v>0</v>
      </c>
      <c r="S883" s="64">
        <f t="shared" si="1575"/>
        <v>54</v>
      </c>
      <c r="T883" s="64">
        <f t="shared" si="1575"/>
        <v>0</v>
      </c>
      <c r="U883" s="64">
        <f t="shared" si="1575"/>
        <v>54</v>
      </c>
    </row>
    <row r="884" spans="1:21" ht="15.75" hidden="1" outlineLevel="7" x14ac:dyDescent="0.2">
      <c r="A884" s="59" t="s">
        <v>424</v>
      </c>
      <c r="B884" s="59" t="s">
        <v>400</v>
      </c>
      <c r="C884" s="59" t="s">
        <v>274</v>
      </c>
      <c r="D884" s="59" t="s">
        <v>41</v>
      </c>
      <c r="E884" s="82" t="s">
        <v>42</v>
      </c>
      <c r="F884" s="3">
        <v>54</v>
      </c>
      <c r="G884" s="3"/>
      <c r="H884" s="3">
        <f>SUM(F884:G884)</f>
        <v>54</v>
      </c>
      <c r="I884" s="3"/>
      <c r="J884" s="3"/>
      <c r="K884" s="3">
        <f>SUM(H884:J884)</f>
        <v>54</v>
      </c>
      <c r="L884" s="69">
        <v>54</v>
      </c>
      <c r="M884" s="3"/>
      <c r="N884" s="3">
        <f>SUM(L884:M884)</f>
        <v>54</v>
      </c>
      <c r="O884" s="3"/>
      <c r="P884" s="3">
        <f>SUM(N884:O884)</f>
        <v>54</v>
      </c>
      <c r="Q884" s="69">
        <v>54</v>
      </c>
      <c r="R884" s="3"/>
      <c r="S884" s="3">
        <f>SUM(Q884:R884)</f>
        <v>54</v>
      </c>
      <c r="T884" s="3"/>
      <c r="U884" s="3">
        <f>SUM(S884:T884)</f>
        <v>54</v>
      </c>
    </row>
    <row r="885" spans="1:21" ht="15.75" outlineLevel="7" x14ac:dyDescent="0.2">
      <c r="A885" s="59"/>
      <c r="B885" s="59"/>
      <c r="C885" s="59"/>
      <c r="D885" s="59"/>
      <c r="E885" s="82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1:21" ht="15.75" x14ac:dyDescent="0.2">
      <c r="A886" s="210" t="s">
        <v>428</v>
      </c>
      <c r="B886" s="210"/>
      <c r="C886" s="210"/>
      <c r="D886" s="210"/>
      <c r="E886" s="61" t="s">
        <v>711</v>
      </c>
      <c r="F886" s="64">
        <f>F887+F894+F912+F919</f>
        <v>166183.5</v>
      </c>
      <c r="G886" s="64">
        <f t="shared" ref="G886:K886" si="1577">G887+G894+G912+G919</f>
        <v>0</v>
      </c>
      <c r="H886" s="64">
        <f t="shared" si="1577"/>
        <v>166183.5</v>
      </c>
      <c r="I886" s="64">
        <f t="shared" si="1577"/>
        <v>5603</v>
      </c>
      <c r="J886" s="64">
        <f t="shared" si="1577"/>
        <v>3708.4186499999996</v>
      </c>
      <c r="K886" s="64">
        <f t="shared" si="1577"/>
        <v>175494.91864999998</v>
      </c>
      <c r="L886" s="64">
        <f>L887+L894+L912+L919</f>
        <v>164241.69999999998</v>
      </c>
      <c r="M886" s="64">
        <f t="shared" ref="M886:O886" si="1578">M887+M894+M912+M919</f>
        <v>0</v>
      </c>
      <c r="N886" s="64">
        <f t="shared" ref="N886:P886" si="1579">N887+N894+N912+N919</f>
        <v>164241.69999999998</v>
      </c>
      <c r="O886" s="64">
        <f t="shared" si="1578"/>
        <v>0</v>
      </c>
      <c r="P886" s="64">
        <f t="shared" si="1579"/>
        <v>164241.69999999998</v>
      </c>
      <c r="Q886" s="64">
        <f>Q887+Q894+Q912+Q919</f>
        <v>164241.69999999998</v>
      </c>
      <c r="R886" s="64">
        <f t="shared" ref="R886:T886" si="1580">R887+R894+R912+R919</f>
        <v>0</v>
      </c>
      <c r="S886" s="64">
        <f t="shared" ref="S886:U886" si="1581">S887+S894+S912+S919</f>
        <v>164241.69999999998</v>
      </c>
      <c r="T886" s="64">
        <f t="shared" si="1580"/>
        <v>0</v>
      </c>
      <c r="U886" s="64">
        <f t="shared" si="1581"/>
        <v>164241.69999999998</v>
      </c>
    </row>
    <row r="887" spans="1:21" ht="15.75" hidden="1" x14ac:dyDescent="0.2">
      <c r="A887" s="210" t="s">
        <v>428</v>
      </c>
      <c r="B887" s="210" t="s">
        <v>341</v>
      </c>
      <c r="C887" s="210"/>
      <c r="D887" s="210"/>
      <c r="E887" s="60" t="s">
        <v>342</v>
      </c>
      <c r="F887" s="64">
        <f t="shared" ref="F887:U892" si="1582">F888</f>
        <v>23.9</v>
      </c>
      <c r="G887" s="64">
        <f t="shared" si="1582"/>
        <v>0</v>
      </c>
      <c r="H887" s="64">
        <f t="shared" si="1582"/>
        <v>23.9</v>
      </c>
      <c r="I887" s="64">
        <f t="shared" si="1582"/>
        <v>0</v>
      </c>
      <c r="J887" s="64">
        <f t="shared" si="1582"/>
        <v>0</v>
      </c>
      <c r="K887" s="64">
        <f t="shared" si="1582"/>
        <v>23.9</v>
      </c>
      <c r="L887" s="64">
        <f t="shared" ref="L887:Q891" si="1583">L888</f>
        <v>23.9</v>
      </c>
      <c r="M887" s="64">
        <f t="shared" si="1582"/>
        <v>0</v>
      </c>
      <c r="N887" s="64">
        <f t="shared" si="1582"/>
        <v>23.9</v>
      </c>
      <c r="O887" s="64">
        <f t="shared" si="1582"/>
        <v>0</v>
      </c>
      <c r="P887" s="64">
        <f t="shared" si="1582"/>
        <v>23.9</v>
      </c>
      <c r="Q887" s="64">
        <f t="shared" si="1583"/>
        <v>23.9</v>
      </c>
      <c r="R887" s="64">
        <f t="shared" si="1582"/>
        <v>0</v>
      </c>
      <c r="S887" s="64">
        <f t="shared" si="1582"/>
        <v>23.9</v>
      </c>
      <c r="T887" s="64">
        <f t="shared" si="1582"/>
        <v>0</v>
      </c>
      <c r="U887" s="64">
        <f t="shared" si="1582"/>
        <v>23.9</v>
      </c>
    </row>
    <row r="888" spans="1:21" ht="15.75" hidden="1" outlineLevel="1" x14ac:dyDescent="0.2">
      <c r="A888" s="210" t="s">
        <v>428</v>
      </c>
      <c r="B888" s="210" t="s">
        <v>345</v>
      </c>
      <c r="C888" s="210"/>
      <c r="D888" s="210"/>
      <c r="E888" s="61" t="s">
        <v>346</v>
      </c>
      <c r="F888" s="64">
        <f t="shared" si="1582"/>
        <v>23.9</v>
      </c>
      <c r="G888" s="64">
        <f t="shared" si="1582"/>
        <v>0</v>
      </c>
      <c r="H888" s="64">
        <f t="shared" si="1582"/>
        <v>23.9</v>
      </c>
      <c r="I888" s="64">
        <f t="shared" si="1582"/>
        <v>0</v>
      </c>
      <c r="J888" s="64">
        <f t="shared" si="1582"/>
        <v>0</v>
      </c>
      <c r="K888" s="64">
        <f t="shared" si="1582"/>
        <v>23.9</v>
      </c>
      <c r="L888" s="64">
        <f t="shared" si="1583"/>
        <v>23.9</v>
      </c>
      <c r="M888" s="64">
        <f t="shared" si="1582"/>
        <v>0</v>
      </c>
      <c r="N888" s="64">
        <f t="shared" si="1582"/>
        <v>23.9</v>
      </c>
      <c r="O888" s="64">
        <f t="shared" si="1582"/>
        <v>0</v>
      </c>
      <c r="P888" s="64">
        <f t="shared" si="1582"/>
        <v>23.9</v>
      </c>
      <c r="Q888" s="64">
        <f t="shared" si="1583"/>
        <v>23.9</v>
      </c>
      <c r="R888" s="64">
        <f t="shared" si="1582"/>
        <v>0</v>
      </c>
      <c r="S888" s="64">
        <f t="shared" si="1582"/>
        <v>23.9</v>
      </c>
      <c r="T888" s="64">
        <f t="shared" si="1582"/>
        <v>0</v>
      </c>
      <c r="U888" s="64">
        <f t="shared" si="1582"/>
        <v>23.9</v>
      </c>
    </row>
    <row r="889" spans="1:21" ht="31.5" hidden="1" outlineLevel="2" x14ac:dyDescent="0.2">
      <c r="A889" s="210" t="s">
        <v>428</v>
      </c>
      <c r="B889" s="210" t="s">
        <v>345</v>
      </c>
      <c r="C889" s="210" t="s">
        <v>23</v>
      </c>
      <c r="D889" s="210"/>
      <c r="E889" s="61" t="s">
        <v>672</v>
      </c>
      <c r="F889" s="64">
        <f t="shared" si="1582"/>
        <v>23.9</v>
      </c>
      <c r="G889" s="64">
        <f t="shared" si="1582"/>
        <v>0</v>
      </c>
      <c r="H889" s="64">
        <f t="shared" si="1582"/>
        <v>23.9</v>
      </c>
      <c r="I889" s="64">
        <f t="shared" si="1582"/>
        <v>0</v>
      </c>
      <c r="J889" s="64">
        <f t="shared" si="1582"/>
        <v>0</v>
      </c>
      <c r="K889" s="64">
        <f t="shared" si="1582"/>
        <v>23.9</v>
      </c>
      <c r="L889" s="64">
        <f t="shared" si="1583"/>
        <v>23.9</v>
      </c>
      <c r="M889" s="64">
        <f t="shared" si="1582"/>
        <v>0</v>
      </c>
      <c r="N889" s="64">
        <f t="shared" si="1582"/>
        <v>23.9</v>
      </c>
      <c r="O889" s="64">
        <f t="shared" si="1582"/>
        <v>0</v>
      </c>
      <c r="P889" s="64">
        <f t="shared" si="1582"/>
        <v>23.9</v>
      </c>
      <c r="Q889" s="64">
        <f t="shared" si="1583"/>
        <v>23.9</v>
      </c>
      <c r="R889" s="64">
        <f t="shared" si="1582"/>
        <v>0</v>
      </c>
      <c r="S889" s="64">
        <f t="shared" si="1582"/>
        <v>23.9</v>
      </c>
      <c r="T889" s="64">
        <f t="shared" si="1582"/>
        <v>0</v>
      </c>
      <c r="U889" s="64">
        <f t="shared" si="1582"/>
        <v>23.9</v>
      </c>
    </row>
    <row r="890" spans="1:21" ht="15.75" hidden="1" outlineLevel="3" x14ac:dyDescent="0.2">
      <c r="A890" s="210" t="s">
        <v>428</v>
      </c>
      <c r="B890" s="210" t="s">
        <v>345</v>
      </c>
      <c r="C890" s="210" t="s">
        <v>45</v>
      </c>
      <c r="D890" s="210"/>
      <c r="E890" s="61" t="s">
        <v>682</v>
      </c>
      <c r="F890" s="64">
        <f t="shared" si="1582"/>
        <v>23.9</v>
      </c>
      <c r="G890" s="64">
        <f t="shared" si="1582"/>
        <v>0</v>
      </c>
      <c r="H890" s="64">
        <f t="shared" si="1582"/>
        <v>23.9</v>
      </c>
      <c r="I890" s="64">
        <f t="shared" si="1582"/>
        <v>0</v>
      </c>
      <c r="J890" s="64">
        <f t="shared" si="1582"/>
        <v>0</v>
      </c>
      <c r="K890" s="64">
        <f t="shared" si="1582"/>
        <v>23.9</v>
      </c>
      <c r="L890" s="64">
        <f t="shared" si="1583"/>
        <v>23.9</v>
      </c>
      <c r="M890" s="64">
        <f t="shared" si="1582"/>
        <v>0</v>
      </c>
      <c r="N890" s="64">
        <f t="shared" si="1582"/>
        <v>23.9</v>
      </c>
      <c r="O890" s="64">
        <f t="shared" si="1582"/>
        <v>0</v>
      </c>
      <c r="P890" s="64">
        <f t="shared" si="1582"/>
        <v>23.9</v>
      </c>
      <c r="Q890" s="64">
        <f t="shared" si="1583"/>
        <v>23.9</v>
      </c>
      <c r="R890" s="64">
        <f t="shared" si="1582"/>
        <v>0</v>
      </c>
      <c r="S890" s="64">
        <f t="shared" si="1582"/>
        <v>23.9</v>
      </c>
      <c r="T890" s="64">
        <f t="shared" si="1582"/>
        <v>0</v>
      </c>
      <c r="U890" s="64">
        <f t="shared" si="1582"/>
        <v>23.9</v>
      </c>
    </row>
    <row r="891" spans="1:21" ht="31.5" hidden="1" outlineLevel="4" x14ac:dyDescent="0.2">
      <c r="A891" s="210" t="s">
        <v>428</v>
      </c>
      <c r="B891" s="210" t="s">
        <v>345</v>
      </c>
      <c r="C891" s="210" t="s">
        <v>46</v>
      </c>
      <c r="D891" s="210"/>
      <c r="E891" s="61" t="s">
        <v>683</v>
      </c>
      <c r="F891" s="64">
        <f t="shared" si="1582"/>
        <v>23.9</v>
      </c>
      <c r="G891" s="64">
        <f t="shared" si="1582"/>
        <v>0</v>
      </c>
      <c r="H891" s="64">
        <f t="shared" si="1582"/>
        <v>23.9</v>
      </c>
      <c r="I891" s="64">
        <f t="shared" si="1582"/>
        <v>0</v>
      </c>
      <c r="J891" s="64">
        <f t="shared" si="1582"/>
        <v>0</v>
      </c>
      <c r="K891" s="64">
        <f t="shared" si="1582"/>
        <v>23.9</v>
      </c>
      <c r="L891" s="64">
        <f t="shared" si="1583"/>
        <v>23.9</v>
      </c>
      <c r="M891" s="64">
        <f t="shared" si="1582"/>
        <v>0</v>
      </c>
      <c r="N891" s="64">
        <f t="shared" si="1582"/>
        <v>23.9</v>
      </c>
      <c r="O891" s="64">
        <f t="shared" si="1582"/>
        <v>0</v>
      </c>
      <c r="P891" s="64">
        <f t="shared" si="1582"/>
        <v>23.9</v>
      </c>
      <c r="Q891" s="64">
        <f t="shared" si="1583"/>
        <v>23.9</v>
      </c>
      <c r="R891" s="64">
        <f t="shared" si="1582"/>
        <v>0</v>
      </c>
      <c r="S891" s="64">
        <f t="shared" si="1582"/>
        <v>23.9</v>
      </c>
      <c r="T891" s="64">
        <f t="shared" si="1582"/>
        <v>0</v>
      </c>
      <c r="U891" s="64">
        <f t="shared" si="1582"/>
        <v>23.9</v>
      </c>
    </row>
    <row r="892" spans="1:21" ht="15.75" hidden="1" outlineLevel="5" x14ac:dyDescent="0.2">
      <c r="A892" s="210" t="s">
        <v>428</v>
      </c>
      <c r="B892" s="210" t="s">
        <v>345</v>
      </c>
      <c r="C892" s="210" t="s">
        <v>47</v>
      </c>
      <c r="D892" s="210"/>
      <c r="E892" s="61" t="s">
        <v>48</v>
      </c>
      <c r="F892" s="64">
        <f>F893</f>
        <v>23.9</v>
      </c>
      <c r="G892" s="64">
        <f t="shared" si="1582"/>
        <v>0</v>
      </c>
      <c r="H892" s="64">
        <f t="shared" si="1582"/>
        <v>23.9</v>
      </c>
      <c r="I892" s="64">
        <f t="shared" si="1582"/>
        <v>0</v>
      </c>
      <c r="J892" s="64">
        <f t="shared" si="1582"/>
        <v>0</v>
      </c>
      <c r="K892" s="64">
        <f t="shared" si="1582"/>
        <v>23.9</v>
      </c>
      <c r="L892" s="64">
        <f>L893</f>
        <v>23.9</v>
      </c>
      <c r="M892" s="64">
        <f t="shared" si="1582"/>
        <v>0</v>
      </c>
      <c r="N892" s="64">
        <f t="shared" si="1582"/>
        <v>23.9</v>
      </c>
      <c r="O892" s="64">
        <f t="shared" si="1582"/>
        <v>0</v>
      </c>
      <c r="P892" s="64">
        <f t="shared" si="1582"/>
        <v>23.9</v>
      </c>
      <c r="Q892" s="64">
        <f>Q893</f>
        <v>23.9</v>
      </c>
      <c r="R892" s="64">
        <f t="shared" si="1582"/>
        <v>0</v>
      </c>
      <c r="S892" s="64">
        <f t="shared" si="1582"/>
        <v>23.9</v>
      </c>
      <c r="T892" s="64">
        <f t="shared" si="1582"/>
        <v>0</v>
      </c>
      <c r="U892" s="64">
        <f t="shared" si="1582"/>
        <v>23.9</v>
      </c>
    </row>
    <row r="893" spans="1:21" ht="15.75" hidden="1" outlineLevel="7" x14ac:dyDescent="0.2">
      <c r="A893" s="59" t="s">
        <v>428</v>
      </c>
      <c r="B893" s="59" t="s">
        <v>345</v>
      </c>
      <c r="C893" s="59" t="s">
        <v>47</v>
      </c>
      <c r="D893" s="59" t="s">
        <v>6</v>
      </c>
      <c r="E893" s="82" t="s">
        <v>7</v>
      </c>
      <c r="F893" s="3">
        <v>23.9</v>
      </c>
      <c r="G893" s="3"/>
      <c r="H893" s="3">
        <f>SUM(F893:G893)</f>
        <v>23.9</v>
      </c>
      <c r="I893" s="3"/>
      <c r="J893" s="3"/>
      <c r="K893" s="3">
        <f>SUM(H893:J893)</f>
        <v>23.9</v>
      </c>
      <c r="L893" s="69">
        <v>23.9</v>
      </c>
      <c r="M893" s="3"/>
      <c r="N893" s="3">
        <f>SUM(L893:M893)</f>
        <v>23.9</v>
      </c>
      <c r="O893" s="3"/>
      <c r="P893" s="3">
        <f>SUM(N893:O893)</f>
        <v>23.9</v>
      </c>
      <c r="Q893" s="69">
        <v>23.9</v>
      </c>
      <c r="R893" s="3"/>
      <c r="S893" s="3">
        <f>SUM(Q893:R893)</f>
        <v>23.9</v>
      </c>
      <c r="T893" s="3"/>
      <c r="U893" s="3">
        <f>SUM(S893:T893)</f>
        <v>23.9</v>
      </c>
    </row>
    <row r="894" spans="1:21" ht="15.75" hidden="1" outlineLevel="7" x14ac:dyDescent="0.2">
      <c r="A894" s="210" t="s">
        <v>428</v>
      </c>
      <c r="B894" s="210" t="s">
        <v>347</v>
      </c>
      <c r="C894" s="59"/>
      <c r="D894" s="59"/>
      <c r="E894" s="60" t="s">
        <v>348</v>
      </c>
      <c r="F894" s="64">
        <f t="shared" ref="F894:I894" si="1584">F895+F906</f>
        <v>1109</v>
      </c>
      <c r="G894" s="64">
        <f t="shared" si="1584"/>
        <v>0</v>
      </c>
      <c r="H894" s="64">
        <f t="shared" si="1584"/>
        <v>1109</v>
      </c>
      <c r="I894" s="64">
        <f t="shared" si="1584"/>
        <v>0</v>
      </c>
      <c r="J894" s="64">
        <f t="shared" ref="J894:K894" si="1585">J895+J906</f>
        <v>0</v>
      </c>
      <c r="K894" s="64">
        <f t="shared" si="1585"/>
        <v>1109</v>
      </c>
      <c r="L894" s="64">
        <f t="shared" ref="L894:S894" si="1586">L895+L906</f>
        <v>1109</v>
      </c>
      <c r="M894" s="64">
        <f t="shared" si="1586"/>
        <v>0</v>
      </c>
      <c r="N894" s="64">
        <f t="shared" si="1586"/>
        <v>1109</v>
      </c>
      <c r="O894" s="64">
        <f t="shared" ref="O894:P894" si="1587">O895+O906</f>
        <v>0</v>
      </c>
      <c r="P894" s="64">
        <f t="shared" si="1587"/>
        <v>1109</v>
      </c>
      <c r="Q894" s="64">
        <f t="shared" si="1586"/>
        <v>1109</v>
      </c>
      <c r="R894" s="64">
        <f t="shared" si="1586"/>
        <v>0</v>
      </c>
      <c r="S894" s="64">
        <f t="shared" si="1586"/>
        <v>1109</v>
      </c>
      <c r="T894" s="64">
        <f t="shared" ref="T894:U894" si="1588">T895+T906</f>
        <v>0</v>
      </c>
      <c r="U894" s="64">
        <f t="shared" si="1588"/>
        <v>1109</v>
      </c>
    </row>
    <row r="895" spans="1:21" ht="15.75" hidden="1" outlineLevel="1" x14ac:dyDescent="0.2">
      <c r="A895" s="210" t="s">
        <v>428</v>
      </c>
      <c r="B895" s="210" t="s">
        <v>349</v>
      </c>
      <c r="C895" s="210"/>
      <c r="D895" s="210"/>
      <c r="E895" s="61" t="s">
        <v>350</v>
      </c>
      <c r="F895" s="64">
        <f t="shared" ref="F895:I895" si="1589">F896+F901</f>
        <v>109</v>
      </c>
      <c r="G895" s="64">
        <f t="shared" si="1589"/>
        <v>0</v>
      </c>
      <c r="H895" s="64">
        <f t="shared" si="1589"/>
        <v>109</v>
      </c>
      <c r="I895" s="64">
        <f t="shared" si="1589"/>
        <v>0</v>
      </c>
      <c r="J895" s="64">
        <f t="shared" ref="J895:K895" si="1590">J896+J901</f>
        <v>0</v>
      </c>
      <c r="K895" s="64">
        <f t="shared" si="1590"/>
        <v>109</v>
      </c>
      <c r="L895" s="64">
        <f t="shared" ref="L895:S895" si="1591">L896+L901</f>
        <v>109</v>
      </c>
      <c r="M895" s="64">
        <f t="shared" si="1591"/>
        <v>0</v>
      </c>
      <c r="N895" s="64">
        <f t="shared" si="1591"/>
        <v>109</v>
      </c>
      <c r="O895" s="64">
        <f t="shared" ref="O895:P895" si="1592">O896+O901</f>
        <v>0</v>
      </c>
      <c r="P895" s="64">
        <f t="shared" si="1592"/>
        <v>109</v>
      </c>
      <c r="Q895" s="64">
        <f t="shared" si="1591"/>
        <v>109</v>
      </c>
      <c r="R895" s="64">
        <f t="shared" si="1591"/>
        <v>0</v>
      </c>
      <c r="S895" s="64">
        <f t="shared" si="1591"/>
        <v>109</v>
      </c>
      <c r="T895" s="64">
        <f t="shared" ref="T895:U895" si="1593">T896+T901</f>
        <v>0</v>
      </c>
      <c r="U895" s="64">
        <f t="shared" si="1593"/>
        <v>109</v>
      </c>
    </row>
    <row r="896" spans="1:21" ht="15.75" hidden="1" outlineLevel="1" x14ac:dyDescent="0.2">
      <c r="A896" s="210" t="s">
        <v>428</v>
      </c>
      <c r="B896" s="210" t="s">
        <v>349</v>
      </c>
      <c r="C896" s="210" t="s">
        <v>188</v>
      </c>
      <c r="D896" s="210"/>
      <c r="E896" s="61" t="s">
        <v>669</v>
      </c>
      <c r="F896" s="64">
        <f t="shared" ref="F896:U899" si="1594">F897</f>
        <v>91</v>
      </c>
      <c r="G896" s="64">
        <f t="shared" si="1594"/>
        <v>0</v>
      </c>
      <c r="H896" s="64">
        <f t="shared" si="1594"/>
        <v>91</v>
      </c>
      <c r="I896" s="64">
        <f t="shared" si="1594"/>
        <v>0</v>
      </c>
      <c r="J896" s="64">
        <f t="shared" si="1594"/>
        <v>0</v>
      </c>
      <c r="K896" s="64">
        <f t="shared" si="1594"/>
        <v>91</v>
      </c>
      <c r="L896" s="64">
        <f t="shared" ref="L896:Q899" si="1595">L897</f>
        <v>91</v>
      </c>
      <c r="M896" s="64">
        <f t="shared" si="1594"/>
        <v>0</v>
      </c>
      <c r="N896" s="64">
        <f t="shared" si="1594"/>
        <v>91</v>
      </c>
      <c r="O896" s="64">
        <f t="shared" si="1594"/>
        <v>0</v>
      </c>
      <c r="P896" s="64">
        <f t="shared" si="1594"/>
        <v>91</v>
      </c>
      <c r="Q896" s="64">
        <f t="shared" si="1595"/>
        <v>91</v>
      </c>
      <c r="R896" s="64">
        <f t="shared" si="1594"/>
        <v>0</v>
      </c>
      <c r="S896" s="64">
        <f t="shared" si="1594"/>
        <v>91</v>
      </c>
      <c r="T896" s="64">
        <f t="shared" si="1594"/>
        <v>0</v>
      </c>
      <c r="U896" s="64">
        <f t="shared" si="1594"/>
        <v>91</v>
      </c>
    </row>
    <row r="897" spans="1:21" ht="31.5" hidden="1" outlineLevel="1" x14ac:dyDescent="0.2">
      <c r="A897" s="210" t="s">
        <v>428</v>
      </c>
      <c r="B897" s="210" t="s">
        <v>349</v>
      </c>
      <c r="C897" s="210" t="s">
        <v>280</v>
      </c>
      <c r="D897" s="210"/>
      <c r="E897" s="61" t="s">
        <v>670</v>
      </c>
      <c r="F897" s="64">
        <f t="shared" si="1594"/>
        <v>91</v>
      </c>
      <c r="G897" s="64">
        <f t="shared" si="1594"/>
        <v>0</v>
      </c>
      <c r="H897" s="64">
        <f t="shared" si="1594"/>
        <v>91</v>
      </c>
      <c r="I897" s="64">
        <f t="shared" si="1594"/>
        <v>0</v>
      </c>
      <c r="J897" s="64">
        <f t="shared" si="1594"/>
        <v>0</v>
      </c>
      <c r="K897" s="64">
        <f t="shared" si="1594"/>
        <v>91</v>
      </c>
      <c r="L897" s="64">
        <f t="shared" si="1595"/>
        <v>91</v>
      </c>
      <c r="M897" s="64">
        <f t="shared" si="1594"/>
        <v>0</v>
      </c>
      <c r="N897" s="64">
        <f t="shared" si="1594"/>
        <v>91</v>
      </c>
      <c r="O897" s="64">
        <f t="shared" si="1594"/>
        <v>0</v>
      </c>
      <c r="P897" s="64">
        <f t="shared" si="1594"/>
        <v>91</v>
      </c>
      <c r="Q897" s="64">
        <f t="shared" si="1595"/>
        <v>91</v>
      </c>
      <c r="R897" s="64">
        <f t="shared" si="1594"/>
        <v>0</v>
      </c>
      <c r="S897" s="64">
        <f t="shared" si="1594"/>
        <v>91</v>
      </c>
      <c r="T897" s="64">
        <f t="shared" si="1594"/>
        <v>0</v>
      </c>
      <c r="U897" s="64">
        <f t="shared" si="1594"/>
        <v>91</v>
      </c>
    </row>
    <row r="898" spans="1:21" ht="31.5" hidden="1" outlineLevel="1" x14ac:dyDescent="0.2">
      <c r="A898" s="210" t="s">
        <v>428</v>
      </c>
      <c r="B898" s="210" t="s">
        <v>349</v>
      </c>
      <c r="C898" s="210" t="s">
        <v>281</v>
      </c>
      <c r="D898" s="210"/>
      <c r="E898" s="61" t="s">
        <v>26</v>
      </c>
      <c r="F898" s="64">
        <f t="shared" si="1594"/>
        <v>91</v>
      </c>
      <c r="G898" s="64">
        <f t="shared" si="1594"/>
        <v>0</v>
      </c>
      <c r="H898" s="64">
        <f t="shared" si="1594"/>
        <v>91</v>
      </c>
      <c r="I898" s="64">
        <f t="shared" si="1594"/>
        <v>0</v>
      </c>
      <c r="J898" s="64">
        <f t="shared" si="1594"/>
        <v>0</v>
      </c>
      <c r="K898" s="64">
        <f t="shared" si="1594"/>
        <v>91</v>
      </c>
      <c r="L898" s="64">
        <f t="shared" si="1595"/>
        <v>91</v>
      </c>
      <c r="M898" s="64">
        <f t="shared" si="1594"/>
        <v>0</v>
      </c>
      <c r="N898" s="64">
        <f t="shared" si="1594"/>
        <v>91</v>
      </c>
      <c r="O898" s="64">
        <f t="shared" si="1594"/>
        <v>0</v>
      </c>
      <c r="P898" s="64">
        <f t="shared" si="1594"/>
        <v>91</v>
      </c>
      <c r="Q898" s="64">
        <f t="shared" si="1595"/>
        <v>91</v>
      </c>
      <c r="R898" s="64">
        <f t="shared" si="1594"/>
        <v>0</v>
      </c>
      <c r="S898" s="64">
        <f t="shared" si="1594"/>
        <v>91</v>
      </c>
      <c r="T898" s="64">
        <f t="shared" si="1594"/>
        <v>0</v>
      </c>
      <c r="U898" s="64">
        <f t="shared" si="1594"/>
        <v>91</v>
      </c>
    </row>
    <row r="899" spans="1:21" ht="31.5" hidden="1" outlineLevel="1" x14ac:dyDescent="0.2">
      <c r="A899" s="210" t="s">
        <v>428</v>
      </c>
      <c r="B899" s="210" t="s">
        <v>349</v>
      </c>
      <c r="C899" s="210" t="s">
        <v>282</v>
      </c>
      <c r="D899" s="210"/>
      <c r="E899" s="61" t="s">
        <v>579</v>
      </c>
      <c r="F899" s="64">
        <f t="shared" si="1594"/>
        <v>91</v>
      </c>
      <c r="G899" s="64">
        <f t="shared" si="1594"/>
        <v>0</v>
      </c>
      <c r="H899" s="64">
        <f t="shared" si="1594"/>
        <v>91</v>
      </c>
      <c r="I899" s="64">
        <f t="shared" si="1594"/>
        <v>0</v>
      </c>
      <c r="J899" s="64">
        <f t="shared" si="1594"/>
        <v>0</v>
      </c>
      <c r="K899" s="64">
        <f t="shared" si="1594"/>
        <v>91</v>
      </c>
      <c r="L899" s="64">
        <f t="shared" si="1595"/>
        <v>91</v>
      </c>
      <c r="M899" s="64">
        <f t="shared" si="1594"/>
        <v>0</v>
      </c>
      <c r="N899" s="64">
        <f t="shared" si="1594"/>
        <v>91</v>
      </c>
      <c r="O899" s="64">
        <f t="shared" si="1594"/>
        <v>0</v>
      </c>
      <c r="P899" s="64">
        <f t="shared" si="1594"/>
        <v>91</v>
      </c>
      <c r="Q899" s="64">
        <f t="shared" si="1595"/>
        <v>91</v>
      </c>
      <c r="R899" s="64">
        <f t="shared" si="1594"/>
        <v>0</v>
      </c>
      <c r="S899" s="64">
        <f t="shared" si="1594"/>
        <v>91</v>
      </c>
      <c r="T899" s="64">
        <f t="shared" si="1594"/>
        <v>0</v>
      </c>
      <c r="U899" s="64">
        <f t="shared" si="1594"/>
        <v>91</v>
      </c>
    </row>
    <row r="900" spans="1:21" ht="15.75" hidden="1" outlineLevel="1" x14ac:dyDescent="0.2">
      <c r="A900" s="59" t="s">
        <v>428</v>
      </c>
      <c r="B900" s="59" t="s">
        <v>349</v>
      </c>
      <c r="C900" s="59" t="s">
        <v>282</v>
      </c>
      <c r="D900" s="59" t="s">
        <v>41</v>
      </c>
      <c r="E900" s="82" t="s">
        <v>42</v>
      </c>
      <c r="F900" s="3">
        <v>91</v>
      </c>
      <c r="G900" s="3"/>
      <c r="H900" s="3">
        <f>SUM(F900:G900)</f>
        <v>91</v>
      </c>
      <c r="I900" s="3"/>
      <c r="J900" s="3"/>
      <c r="K900" s="3">
        <f>SUM(H900:J900)</f>
        <v>91</v>
      </c>
      <c r="L900" s="69">
        <v>91</v>
      </c>
      <c r="M900" s="3"/>
      <c r="N900" s="3">
        <f>SUM(L900:M900)</f>
        <v>91</v>
      </c>
      <c r="O900" s="3"/>
      <c r="P900" s="3">
        <f>SUM(N900:O900)</f>
        <v>91</v>
      </c>
      <c r="Q900" s="69">
        <v>91</v>
      </c>
      <c r="R900" s="3"/>
      <c r="S900" s="3">
        <f>SUM(Q900:R900)</f>
        <v>91</v>
      </c>
      <c r="T900" s="3"/>
      <c r="U900" s="3">
        <f>SUM(S900:T900)</f>
        <v>91</v>
      </c>
    </row>
    <row r="901" spans="1:21" ht="31.5" hidden="1" outlineLevel="2" x14ac:dyDescent="0.2">
      <c r="A901" s="210" t="s">
        <v>428</v>
      </c>
      <c r="B901" s="210" t="s">
        <v>349</v>
      </c>
      <c r="C901" s="210" t="s">
        <v>23</v>
      </c>
      <c r="D901" s="210"/>
      <c r="E901" s="61" t="s">
        <v>672</v>
      </c>
      <c r="F901" s="64">
        <f t="shared" ref="F901:U904" si="1596">F902</f>
        <v>18</v>
      </c>
      <c r="G901" s="64">
        <f t="shared" si="1596"/>
        <v>0</v>
      </c>
      <c r="H901" s="64">
        <f t="shared" si="1596"/>
        <v>18</v>
      </c>
      <c r="I901" s="64">
        <f t="shared" si="1596"/>
        <v>0</v>
      </c>
      <c r="J901" s="64">
        <f t="shared" si="1596"/>
        <v>0</v>
      </c>
      <c r="K901" s="64">
        <f t="shared" si="1596"/>
        <v>18</v>
      </c>
      <c r="L901" s="64">
        <f t="shared" ref="L901:Q904" si="1597">L902</f>
        <v>18</v>
      </c>
      <c r="M901" s="64">
        <f t="shared" si="1596"/>
        <v>0</v>
      </c>
      <c r="N901" s="64">
        <f t="shared" si="1596"/>
        <v>18</v>
      </c>
      <c r="O901" s="64">
        <f t="shared" si="1596"/>
        <v>0</v>
      </c>
      <c r="P901" s="64">
        <f t="shared" si="1596"/>
        <v>18</v>
      </c>
      <c r="Q901" s="64">
        <f t="shared" si="1597"/>
        <v>18</v>
      </c>
      <c r="R901" s="64">
        <f t="shared" si="1596"/>
        <v>0</v>
      </c>
      <c r="S901" s="64">
        <f t="shared" si="1596"/>
        <v>18</v>
      </c>
      <c r="T901" s="64">
        <f t="shared" si="1596"/>
        <v>0</v>
      </c>
      <c r="U901" s="64">
        <f t="shared" si="1596"/>
        <v>18</v>
      </c>
    </row>
    <row r="902" spans="1:21" ht="15.75" hidden="1" outlineLevel="3" x14ac:dyDescent="0.2">
      <c r="A902" s="210" t="s">
        <v>428</v>
      </c>
      <c r="B902" s="210" t="s">
        <v>349</v>
      </c>
      <c r="C902" s="210" t="s">
        <v>45</v>
      </c>
      <c r="D902" s="210"/>
      <c r="E902" s="61" t="s">
        <v>682</v>
      </c>
      <c r="F902" s="64">
        <f t="shared" si="1596"/>
        <v>18</v>
      </c>
      <c r="G902" s="64">
        <f t="shared" si="1596"/>
        <v>0</v>
      </c>
      <c r="H902" s="64">
        <f t="shared" si="1596"/>
        <v>18</v>
      </c>
      <c r="I902" s="64">
        <f t="shared" si="1596"/>
        <v>0</v>
      </c>
      <c r="J902" s="64">
        <f t="shared" si="1596"/>
        <v>0</v>
      </c>
      <c r="K902" s="64">
        <f t="shared" si="1596"/>
        <v>18</v>
      </c>
      <c r="L902" s="64">
        <f t="shared" si="1597"/>
        <v>18</v>
      </c>
      <c r="M902" s="64">
        <f t="shared" si="1596"/>
        <v>0</v>
      </c>
      <c r="N902" s="64">
        <f t="shared" si="1596"/>
        <v>18</v>
      </c>
      <c r="O902" s="64">
        <f t="shared" si="1596"/>
        <v>0</v>
      </c>
      <c r="P902" s="64">
        <f t="shared" si="1596"/>
        <v>18</v>
      </c>
      <c r="Q902" s="64">
        <f t="shared" si="1597"/>
        <v>18</v>
      </c>
      <c r="R902" s="64">
        <f t="shared" si="1596"/>
        <v>0</v>
      </c>
      <c r="S902" s="64">
        <f t="shared" si="1596"/>
        <v>18</v>
      </c>
      <c r="T902" s="64">
        <f t="shared" si="1596"/>
        <v>0</v>
      </c>
      <c r="U902" s="64">
        <f t="shared" si="1596"/>
        <v>18</v>
      </c>
    </row>
    <row r="903" spans="1:21" ht="31.5" hidden="1" outlineLevel="4" x14ac:dyDescent="0.2">
      <c r="A903" s="210" t="s">
        <v>428</v>
      </c>
      <c r="B903" s="210" t="s">
        <v>349</v>
      </c>
      <c r="C903" s="210" t="s">
        <v>46</v>
      </c>
      <c r="D903" s="210"/>
      <c r="E903" s="61" t="s">
        <v>683</v>
      </c>
      <c r="F903" s="64">
        <f t="shared" si="1596"/>
        <v>18</v>
      </c>
      <c r="G903" s="64">
        <f t="shared" si="1596"/>
        <v>0</v>
      </c>
      <c r="H903" s="64">
        <f t="shared" si="1596"/>
        <v>18</v>
      </c>
      <c r="I903" s="64">
        <f t="shared" si="1596"/>
        <v>0</v>
      </c>
      <c r="J903" s="64">
        <f t="shared" si="1596"/>
        <v>0</v>
      </c>
      <c r="K903" s="64">
        <f t="shared" si="1596"/>
        <v>18</v>
      </c>
      <c r="L903" s="64">
        <f t="shared" si="1597"/>
        <v>18</v>
      </c>
      <c r="M903" s="64">
        <f t="shared" si="1596"/>
        <v>0</v>
      </c>
      <c r="N903" s="64">
        <f t="shared" si="1596"/>
        <v>18</v>
      </c>
      <c r="O903" s="64">
        <f t="shared" si="1596"/>
        <v>0</v>
      </c>
      <c r="P903" s="64">
        <f t="shared" si="1596"/>
        <v>18</v>
      </c>
      <c r="Q903" s="64">
        <f t="shared" si="1597"/>
        <v>18</v>
      </c>
      <c r="R903" s="64">
        <f t="shared" si="1596"/>
        <v>0</v>
      </c>
      <c r="S903" s="64">
        <f t="shared" si="1596"/>
        <v>18</v>
      </c>
      <c r="T903" s="64">
        <f t="shared" si="1596"/>
        <v>0</v>
      </c>
      <c r="U903" s="64">
        <f t="shared" si="1596"/>
        <v>18</v>
      </c>
    </row>
    <row r="904" spans="1:21" ht="15.75" hidden="1" outlineLevel="5" x14ac:dyDescent="0.2">
      <c r="A904" s="210" t="s">
        <v>428</v>
      </c>
      <c r="B904" s="210" t="s">
        <v>349</v>
      </c>
      <c r="C904" s="210" t="s">
        <v>47</v>
      </c>
      <c r="D904" s="210"/>
      <c r="E904" s="61" t="s">
        <v>48</v>
      </c>
      <c r="F904" s="64">
        <f t="shared" si="1596"/>
        <v>18</v>
      </c>
      <c r="G904" s="64">
        <f t="shared" si="1596"/>
        <v>0</v>
      </c>
      <c r="H904" s="64">
        <f t="shared" si="1596"/>
        <v>18</v>
      </c>
      <c r="I904" s="64">
        <f t="shared" si="1596"/>
        <v>0</v>
      </c>
      <c r="J904" s="64">
        <f t="shared" si="1596"/>
        <v>0</v>
      </c>
      <c r="K904" s="64">
        <f t="shared" si="1596"/>
        <v>18</v>
      </c>
      <c r="L904" s="64">
        <f t="shared" si="1597"/>
        <v>18</v>
      </c>
      <c r="M904" s="64">
        <f t="shared" si="1596"/>
        <v>0</v>
      </c>
      <c r="N904" s="64">
        <f t="shared" si="1596"/>
        <v>18</v>
      </c>
      <c r="O904" s="64">
        <f t="shared" si="1596"/>
        <v>0</v>
      </c>
      <c r="P904" s="64">
        <f t="shared" si="1596"/>
        <v>18</v>
      </c>
      <c r="Q904" s="64">
        <f t="shared" si="1597"/>
        <v>18</v>
      </c>
      <c r="R904" s="64">
        <f t="shared" si="1596"/>
        <v>0</v>
      </c>
      <c r="S904" s="64">
        <f t="shared" si="1596"/>
        <v>18</v>
      </c>
      <c r="T904" s="64">
        <f t="shared" si="1596"/>
        <v>0</v>
      </c>
      <c r="U904" s="64">
        <f t="shared" si="1596"/>
        <v>18</v>
      </c>
    </row>
    <row r="905" spans="1:21" ht="15.75" hidden="1" outlineLevel="7" x14ac:dyDescent="0.2">
      <c r="A905" s="59" t="s">
        <v>428</v>
      </c>
      <c r="B905" s="59" t="s">
        <v>349</v>
      </c>
      <c r="C905" s="59" t="s">
        <v>47</v>
      </c>
      <c r="D905" s="59" t="s">
        <v>6</v>
      </c>
      <c r="E905" s="82" t="s">
        <v>7</v>
      </c>
      <c r="F905" s="3">
        <v>18</v>
      </c>
      <c r="G905" s="3"/>
      <c r="H905" s="3">
        <f>SUM(F905:G905)</f>
        <v>18</v>
      </c>
      <c r="I905" s="3"/>
      <c r="J905" s="3"/>
      <c r="K905" s="3">
        <f>SUM(H905:J905)</f>
        <v>18</v>
      </c>
      <c r="L905" s="69">
        <v>18</v>
      </c>
      <c r="M905" s="3"/>
      <c r="N905" s="3">
        <f>SUM(L905:M905)</f>
        <v>18</v>
      </c>
      <c r="O905" s="3"/>
      <c r="P905" s="3">
        <f>SUM(N905:O905)</f>
        <v>18</v>
      </c>
      <c r="Q905" s="69">
        <v>18</v>
      </c>
      <c r="R905" s="3"/>
      <c r="S905" s="3">
        <f>SUM(Q905:R905)</f>
        <v>18</v>
      </c>
      <c r="T905" s="3"/>
      <c r="U905" s="3">
        <f>SUM(S905:T905)</f>
        <v>18</v>
      </c>
    </row>
    <row r="906" spans="1:21" ht="15.75" hidden="1" outlineLevel="1" x14ac:dyDescent="0.2">
      <c r="A906" s="210" t="s">
        <v>428</v>
      </c>
      <c r="B906" s="210" t="s">
        <v>396</v>
      </c>
      <c r="C906" s="210"/>
      <c r="D906" s="210"/>
      <c r="E906" s="61" t="s">
        <v>397</v>
      </c>
      <c r="F906" s="64">
        <f t="shared" ref="F906:U910" si="1598">F907</f>
        <v>1000</v>
      </c>
      <c r="G906" s="64">
        <f t="shared" si="1598"/>
        <v>0</v>
      </c>
      <c r="H906" s="64">
        <f t="shared" si="1598"/>
        <v>1000</v>
      </c>
      <c r="I906" s="64">
        <f t="shared" si="1598"/>
        <v>0</v>
      </c>
      <c r="J906" s="64">
        <f t="shared" si="1598"/>
        <v>0</v>
      </c>
      <c r="K906" s="64">
        <f t="shared" si="1598"/>
        <v>1000</v>
      </c>
      <c r="L906" s="64">
        <f t="shared" ref="L906:Q910" si="1599">L907</f>
        <v>1000</v>
      </c>
      <c r="M906" s="64">
        <f t="shared" si="1598"/>
        <v>0</v>
      </c>
      <c r="N906" s="64">
        <f t="shared" si="1598"/>
        <v>1000</v>
      </c>
      <c r="O906" s="64">
        <f t="shared" si="1598"/>
        <v>0</v>
      </c>
      <c r="P906" s="64">
        <f t="shared" si="1598"/>
        <v>1000</v>
      </c>
      <c r="Q906" s="64">
        <f t="shared" si="1599"/>
        <v>1000</v>
      </c>
      <c r="R906" s="64">
        <f t="shared" si="1598"/>
        <v>0</v>
      </c>
      <c r="S906" s="64">
        <f t="shared" si="1598"/>
        <v>1000</v>
      </c>
      <c r="T906" s="64">
        <f t="shared" si="1598"/>
        <v>0</v>
      </c>
      <c r="U906" s="64">
        <f t="shared" si="1598"/>
        <v>1000</v>
      </c>
    </row>
    <row r="907" spans="1:21" ht="15.75" hidden="1" outlineLevel="2" x14ac:dyDescent="0.2">
      <c r="A907" s="210" t="s">
        <v>428</v>
      </c>
      <c r="B907" s="210" t="s">
        <v>396</v>
      </c>
      <c r="C907" s="210" t="s">
        <v>188</v>
      </c>
      <c r="D907" s="210"/>
      <c r="E907" s="61" t="s">
        <v>669</v>
      </c>
      <c r="F907" s="64">
        <f t="shared" si="1598"/>
        <v>1000</v>
      </c>
      <c r="G907" s="64">
        <f t="shared" si="1598"/>
        <v>0</v>
      </c>
      <c r="H907" s="64">
        <f t="shared" si="1598"/>
        <v>1000</v>
      </c>
      <c r="I907" s="64">
        <f t="shared" si="1598"/>
        <v>0</v>
      </c>
      <c r="J907" s="64">
        <f t="shared" si="1598"/>
        <v>0</v>
      </c>
      <c r="K907" s="64">
        <f t="shared" si="1598"/>
        <v>1000</v>
      </c>
      <c r="L907" s="64">
        <f t="shared" si="1599"/>
        <v>1000</v>
      </c>
      <c r="M907" s="64">
        <f t="shared" si="1598"/>
        <v>0</v>
      </c>
      <c r="N907" s="64">
        <f t="shared" si="1598"/>
        <v>1000</v>
      </c>
      <c r="O907" s="64">
        <f t="shared" si="1598"/>
        <v>0</v>
      </c>
      <c r="P907" s="64">
        <f t="shared" si="1598"/>
        <v>1000</v>
      </c>
      <c r="Q907" s="64">
        <f t="shared" si="1599"/>
        <v>1000</v>
      </c>
      <c r="R907" s="64">
        <f t="shared" si="1598"/>
        <v>0</v>
      </c>
      <c r="S907" s="64">
        <f t="shared" si="1598"/>
        <v>1000</v>
      </c>
      <c r="T907" s="64">
        <f t="shared" si="1598"/>
        <v>0</v>
      </c>
      <c r="U907" s="64">
        <f t="shared" si="1598"/>
        <v>1000</v>
      </c>
    </row>
    <row r="908" spans="1:21" ht="31.5" hidden="1" outlineLevel="3" x14ac:dyDescent="0.2">
      <c r="A908" s="210" t="s">
        <v>428</v>
      </c>
      <c r="B908" s="210" t="s">
        <v>396</v>
      </c>
      <c r="C908" s="210" t="s">
        <v>280</v>
      </c>
      <c r="D908" s="210"/>
      <c r="E908" s="61" t="s">
        <v>670</v>
      </c>
      <c r="F908" s="64">
        <f t="shared" si="1598"/>
        <v>1000</v>
      </c>
      <c r="G908" s="64">
        <f t="shared" si="1598"/>
        <v>0</v>
      </c>
      <c r="H908" s="64">
        <f t="shared" si="1598"/>
        <v>1000</v>
      </c>
      <c r="I908" s="64">
        <f t="shared" si="1598"/>
        <v>0</v>
      </c>
      <c r="J908" s="64">
        <f t="shared" si="1598"/>
        <v>0</v>
      </c>
      <c r="K908" s="64">
        <f t="shared" si="1598"/>
        <v>1000</v>
      </c>
      <c r="L908" s="64">
        <f t="shared" si="1599"/>
        <v>1000</v>
      </c>
      <c r="M908" s="64">
        <f t="shared" si="1598"/>
        <v>0</v>
      </c>
      <c r="N908" s="64">
        <f t="shared" si="1598"/>
        <v>1000</v>
      </c>
      <c r="O908" s="64">
        <f t="shared" si="1598"/>
        <v>0</v>
      </c>
      <c r="P908" s="64">
        <f t="shared" si="1598"/>
        <v>1000</v>
      </c>
      <c r="Q908" s="64">
        <f t="shared" si="1599"/>
        <v>1000</v>
      </c>
      <c r="R908" s="64">
        <f t="shared" si="1598"/>
        <v>0</v>
      </c>
      <c r="S908" s="64">
        <f t="shared" si="1598"/>
        <v>1000</v>
      </c>
      <c r="T908" s="64">
        <f t="shared" si="1598"/>
        <v>0</v>
      </c>
      <c r="U908" s="64">
        <f t="shared" si="1598"/>
        <v>1000</v>
      </c>
    </row>
    <row r="909" spans="1:21" ht="31.5" hidden="1" outlineLevel="4" x14ac:dyDescent="0.2">
      <c r="A909" s="210" t="s">
        <v>428</v>
      </c>
      <c r="B909" s="210" t="s">
        <v>396</v>
      </c>
      <c r="C909" s="210" t="s">
        <v>281</v>
      </c>
      <c r="D909" s="210"/>
      <c r="E909" s="61" t="s">
        <v>26</v>
      </c>
      <c r="F909" s="64">
        <f t="shared" si="1598"/>
        <v>1000</v>
      </c>
      <c r="G909" s="64">
        <f t="shared" si="1598"/>
        <v>0</v>
      </c>
      <c r="H909" s="64">
        <f t="shared" si="1598"/>
        <v>1000</v>
      </c>
      <c r="I909" s="64">
        <f t="shared" si="1598"/>
        <v>0</v>
      </c>
      <c r="J909" s="64">
        <f t="shared" si="1598"/>
        <v>0</v>
      </c>
      <c r="K909" s="64">
        <f t="shared" si="1598"/>
        <v>1000</v>
      </c>
      <c r="L909" s="64">
        <f t="shared" si="1599"/>
        <v>1000</v>
      </c>
      <c r="M909" s="64">
        <f t="shared" si="1598"/>
        <v>0</v>
      </c>
      <c r="N909" s="64">
        <f t="shared" si="1598"/>
        <v>1000</v>
      </c>
      <c r="O909" s="64">
        <f t="shared" si="1598"/>
        <v>0</v>
      </c>
      <c r="P909" s="64">
        <f t="shared" si="1598"/>
        <v>1000</v>
      </c>
      <c r="Q909" s="64">
        <f t="shared" si="1599"/>
        <v>1000</v>
      </c>
      <c r="R909" s="64">
        <f t="shared" si="1598"/>
        <v>0</v>
      </c>
      <c r="S909" s="64">
        <f t="shared" si="1598"/>
        <v>1000</v>
      </c>
      <c r="T909" s="64">
        <f t="shared" si="1598"/>
        <v>0</v>
      </c>
      <c r="U909" s="64">
        <f t="shared" si="1598"/>
        <v>1000</v>
      </c>
    </row>
    <row r="910" spans="1:21" ht="15.75" hidden="1" outlineLevel="5" x14ac:dyDescent="0.2">
      <c r="A910" s="210" t="s">
        <v>428</v>
      </c>
      <c r="B910" s="210" t="s">
        <v>396</v>
      </c>
      <c r="C910" s="210" t="s">
        <v>283</v>
      </c>
      <c r="D910" s="210"/>
      <c r="E910" s="61" t="s">
        <v>284</v>
      </c>
      <c r="F910" s="64">
        <f t="shared" si="1598"/>
        <v>1000</v>
      </c>
      <c r="G910" s="64">
        <f t="shared" si="1598"/>
        <v>0</v>
      </c>
      <c r="H910" s="64">
        <f t="shared" si="1598"/>
        <v>1000</v>
      </c>
      <c r="I910" s="64">
        <f t="shared" si="1598"/>
        <v>0</v>
      </c>
      <c r="J910" s="64">
        <f t="shared" si="1598"/>
        <v>0</v>
      </c>
      <c r="K910" s="64">
        <f t="shared" si="1598"/>
        <v>1000</v>
      </c>
      <c r="L910" s="64">
        <f t="shared" si="1599"/>
        <v>1000</v>
      </c>
      <c r="M910" s="64">
        <f t="shared" si="1598"/>
        <v>0</v>
      </c>
      <c r="N910" s="64">
        <f t="shared" si="1598"/>
        <v>1000</v>
      </c>
      <c r="O910" s="64">
        <f t="shared" si="1598"/>
        <v>0</v>
      </c>
      <c r="P910" s="64">
        <f t="shared" si="1598"/>
        <v>1000</v>
      </c>
      <c r="Q910" s="64">
        <f t="shared" si="1599"/>
        <v>1000</v>
      </c>
      <c r="R910" s="64">
        <f t="shared" si="1598"/>
        <v>0</v>
      </c>
      <c r="S910" s="64">
        <f t="shared" si="1598"/>
        <v>1000</v>
      </c>
      <c r="T910" s="64">
        <f t="shared" si="1598"/>
        <v>0</v>
      </c>
      <c r="U910" s="64">
        <f t="shared" si="1598"/>
        <v>1000</v>
      </c>
    </row>
    <row r="911" spans="1:21" ht="15.75" hidden="1" outlineLevel="7" x14ac:dyDescent="0.2">
      <c r="A911" s="59" t="s">
        <v>428</v>
      </c>
      <c r="B911" s="59" t="s">
        <v>396</v>
      </c>
      <c r="C911" s="59" t="s">
        <v>283</v>
      </c>
      <c r="D911" s="59" t="s">
        <v>41</v>
      </c>
      <c r="E911" s="82" t="s">
        <v>42</v>
      </c>
      <c r="F911" s="3">
        <v>1000</v>
      </c>
      <c r="G911" s="3"/>
      <c r="H911" s="3">
        <f>SUM(F911:G911)</f>
        <v>1000</v>
      </c>
      <c r="I911" s="3"/>
      <c r="J911" s="3"/>
      <c r="K911" s="3">
        <f>SUM(H911:J911)</f>
        <v>1000</v>
      </c>
      <c r="L911" s="69">
        <v>1000</v>
      </c>
      <c r="M911" s="3"/>
      <c r="N911" s="3">
        <f>SUM(L911:M911)</f>
        <v>1000</v>
      </c>
      <c r="O911" s="3"/>
      <c r="P911" s="3">
        <f>SUM(N911:O911)</f>
        <v>1000</v>
      </c>
      <c r="Q911" s="69">
        <v>1000</v>
      </c>
      <c r="R911" s="3"/>
      <c r="S911" s="3">
        <f>SUM(Q911:R911)</f>
        <v>1000</v>
      </c>
      <c r="T911" s="3"/>
      <c r="U911" s="3">
        <f>SUM(S911:T911)</f>
        <v>1000</v>
      </c>
    </row>
    <row r="912" spans="1:21" ht="15.75" hidden="1" outlineLevel="7" x14ac:dyDescent="0.2">
      <c r="A912" s="210" t="s">
        <v>428</v>
      </c>
      <c r="B912" s="210" t="s">
        <v>402</v>
      </c>
      <c r="C912" s="59"/>
      <c r="D912" s="59"/>
      <c r="E912" s="134" t="s">
        <v>403</v>
      </c>
      <c r="F912" s="64">
        <f>F913</f>
        <v>780</v>
      </c>
      <c r="G912" s="64">
        <f t="shared" ref="G912:K912" si="1600">G913</f>
        <v>0</v>
      </c>
      <c r="H912" s="64">
        <f t="shared" si="1600"/>
        <v>780</v>
      </c>
      <c r="I912" s="64">
        <f t="shared" si="1600"/>
        <v>0</v>
      </c>
      <c r="J912" s="64">
        <f t="shared" si="1600"/>
        <v>0</v>
      </c>
      <c r="K912" s="64">
        <f t="shared" si="1600"/>
        <v>780</v>
      </c>
      <c r="L912" s="64">
        <f>L913</f>
        <v>780</v>
      </c>
      <c r="M912" s="64">
        <f t="shared" ref="M912:O912" si="1601">M913</f>
        <v>0</v>
      </c>
      <c r="N912" s="64">
        <f t="shared" ref="N912:P912" si="1602">N913</f>
        <v>780</v>
      </c>
      <c r="O912" s="64">
        <f t="shared" si="1601"/>
        <v>0</v>
      </c>
      <c r="P912" s="64">
        <f t="shared" si="1602"/>
        <v>780</v>
      </c>
      <c r="Q912" s="64">
        <f>Q913</f>
        <v>780</v>
      </c>
      <c r="R912" s="64">
        <f t="shared" ref="R912:T912" si="1603">R913</f>
        <v>0</v>
      </c>
      <c r="S912" s="64">
        <f t="shared" ref="S912:U912" si="1604">S913</f>
        <v>780</v>
      </c>
      <c r="T912" s="64">
        <f t="shared" si="1603"/>
        <v>0</v>
      </c>
      <c r="U912" s="64">
        <f t="shared" si="1604"/>
        <v>780</v>
      </c>
    </row>
    <row r="913" spans="1:21" ht="15.75" hidden="1" outlineLevel="1" x14ac:dyDescent="0.2">
      <c r="A913" s="210" t="s">
        <v>428</v>
      </c>
      <c r="B913" s="210" t="s">
        <v>410</v>
      </c>
      <c r="C913" s="210"/>
      <c r="D913" s="210"/>
      <c r="E913" s="61" t="s">
        <v>411</v>
      </c>
      <c r="F913" s="64">
        <f t="shared" ref="F913:U917" si="1605">F914</f>
        <v>780</v>
      </c>
      <c r="G913" s="64">
        <f t="shared" si="1605"/>
        <v>0</v>
      </c>
      <c r="H913" s="64">
        <f t="shared" si="1605"/>
        <v>780</v>
      </c>
      <c r="I913" s="64">
        <f t="shared" si="1605"/>
        <v>0</v>
      </c>
      <c r="J913" s="64">
        <f t="shared" si="1605"/>
        <v>0</v>
      </c>
      <c r="K913" s="64">
        <f t="shared" si="1605"/>
        <v>780</v>
      </c>
      <c r="L913" s="64">
        <f t="shared" ref="L913:Q917" si="1606">L914</f>
        <v>780</v>
      </c>
      <c r="M913" s="64">
        <f t="shared" si="1605"/>
        <v>0</v>
      </c>
      <c r="N913" s="64">
        <f t="shared" si="1605"/>
        <v>780</v>
      </c>
      <c r="O913" s="64">
        <f t="shared" si="1605"/>
        <v>0</v>
      </c>
      <c r="P913" s="64">
        <f t="shared" si="1605"/>
        <v>780</v>
      </c>
      <c r="Q913" s="64">
        <f t="shared" si="1606"/>
        <v>780</v>
      </c>
      <c r="R913" s="64">
        <f t="shared" si="1605"/>
        <v>0</v>
      </c>
      <c r="S913" s="64">
        <f t="shared" si="1605"/>
        <v>780</v>
      </c>
      <c r="T913" s="64">
        <f t="shared" si="1605"/>
        <v>0</v>
      </c>
      <c r="U913" s="64">
        <f t="shared" si="1605"/>
        <v>780</v>
      </c>
    </row>
    <row r="914" spans="1:21" ht="15.75" hidden="1" outlineLevel="2" x14ac:dyDescent="0.2">
      <c r="A914" s="210" t="s">
        <v>428</v>
      </c>
      <c r="B914" s="210" t="s">
        <v>410</v>
      </c>
      <c r="C914" s="210" t="s">
        <v>188</v>
      </c>
      <c r="D914" s="210"/>
      <c r="E914" s="61" t="s">
        <v>669</v>
      </c>
      <c r="F914" s="64">
        <f t="shared" si="1605"/>
        <v>780</v>
      </c>
      <c r="G914" s="64">
        <f t="shared" si="1605"/>
        <v>0</v>
      </c>
      <c r="H914" s="64">
        <f t="shared" si="1605"/>
        <v>780</v>
      </c>
      <c r="I914" s="64">
        <f t="shared" si="1605"/>
        <v>0</v>
      </c>
      <c r="J914" s="64">
        <f t="shared" si="1605"/>
        <v>0</v>
      </c>
      <c r="K914" s="64">
        <f t="shared" si="1605"/>
        <v>780</v>
      </c>
      <c r="L914" s="64">
        <f t="shared" si="1606"/>
        <v>780</v>
      </c>
      <c r="M914" s="64">
        <f t="shared" si="1605"/>
        <v>0</v>
      </c>
      <c r="N914" s="64">
        <f t="shared" si="1605"/>
        <v>780</v>
      </c>
      <c r="O914" s="64">
        <f t="shared" si="1605"/>
        <v>0</v>
      </c>
      <c r="P914" s="64">
        <f t="shared" si="1605"/>
        <v>780</v>
      </c>
      <c r="Q914" s="64">
        <f t="shared" si="1606"/>
        <v>780</v>
      </c>
      <c r="R914" s="64">
        <f t="shared" si="1605"/>
        <v>0</v>
      </c>
      <c r="S914" s="64">
        <f t="shared" si="1605"/>
        <v>780</v>
      </c>
      <c r="T914" s="64">
        <f t="shared" si="1605"/>
        <v>0</v>
      </c>
      <c r="U914" s="64">
        <f t="shared" si="1605"/>
        <v>780</v>
      </c>
    </row>
    <row r="915" spans="1:21" ht="15.75" hidden="1" outlineLevel="3" x14ac:dyDescent="0.2">
      <c r="A915" s="210" t="s">
        <v>428</v>
      </c>
      <c r="B915" s="210" t="s">
        <v>410</v>
      </c>
      <c r="C915" s="210" t="s">
        <v>189</v>
      </c>
      <c r="D915" s="210"/>
      <c r="E915" s="61" t="s">
        <v>190</v>
      </c>
      <c r="F915" s="64">
        <f t="shared" si="1605"/>
        <v>780</v>
      </c>
      <c r="G915" s="64">
        <f t="shared" si="1605"/>
        <v>0</v>
      </c>
      <c r="H915" s="64">
        <f t="shared" si="1605"/>
        <v>780</v>
      </c>
      <c r="I915" s="64">
        <f t="shared" si="1605"/>
        <v>0</v>
      </c>
      <c r="J915" s="64">
        <f t="shared" si="1605"/>
        <v>0</v>
      </c>
      <c r="K915" s="64">
        <f t="shared" si="1605"/>
        <v>780</v>
      </c>
      <c r="L915" s="64">
        <f t="shared" si="1606"/>
        <v>780</v>
      </c>
      <c r="M915" s="64">
        <f t="shared" si="1605"/>
        <v>0</v>
      </c>
      <c r="N915" s="64">
        <f t="shared" si="1605"/>
        <v>780</v>
      </c>
      <c r="O915" s="64">
        <f t="shared" si="1605"/>
        <v>0</v>
      </c>
      <c r="P915" s="64">
        <f t="shared" si="1605"/>
        <v>780</v>
      </c>
      <c r="Q915" s="64">
        <f t="shared" si="1606"/>
        <v>780</v>
      </c>
      <c r="R915" s="64">
        <f t="shared" si="1605"/>
        <v>0</v>
      </c>
      <c r="S915" s="64">
        <f t="shared" si="1605"/>
        <v>780</v>
      </c>
      <c r="T915" s="64">
        <f t="shared" si="1605"/>
        <v>0</v>
      </c>
      <c r="U915" s="64">
        <f t="shared" si="1605"/>
        <v>780</v>
      </c>
    </row>
    <row r="916" spans="1:21" ht="15.75" hidden="1" outlineLevel="4" x14ac:dyDescent="0.2">
      <c r="A916" s="210" t="s">
        <v>428</v>
      </c>
      <c r="B916" s="210" t="s">
        <v>410</v>
      </c>
      <c r="C916" s="210" t="s">
        <v>285</v>
      </c>
      <c r="D916" s="210"/>
      <c r="E916" s="61" t="s">
        <v>286</v>
      </c>
      <c r="F916" s="64">
        <f t="shared" si="1605"/>
        <v>780</v>
      </c>
      <c r="G916" s="64">
        <f t="shared" si="1605"/>
        <v>0</v>
      </c>
      <c r="H916" s="64">
        <f t="shared" si="1605"/>
        <v>780</v>
      </c>
      <c r="I916" s="64">
        <f t="shared" si="1605"/>
        <v>0</v>
      </c>
      <c r="J916" s="64">
        <f t="shared" si="1605"/>
        <v>0</v>
      </c>
      <c r="K916" s="64">
        <f t="shared" si="1605"/>
        <v>780</v>
      </c>
      <c r="L916" s="64">
        <f t="shared" si="1606"/>
        <v>780</v>
      </c>
      <c r="M916" s="64">
        <f t="shared" si="1605"/>
        <v>0</v>
      </c>
      <c r="N916" s="64">
        <f t="shared" si="1605"/>
        <v>780</v>
      </c>
      <c r="O916" s="64">
        <f t="shared" si="1605"/>
        <v>0</v>
      </c>
      <c r="P916" s="64">
        <f t="shared" si="1605"/>
        <v>780</v>
      </c>
      <c r="Q916" s="64">
        <f t="shared" si="1606"/>
        <v>780</v>
      </c>
      <c r="R916" s="64">
        <f t="shared" si="1605"/>
        <v>0</v>
      </c>
      <c r="S916" s="64">
        <f t="shared" si="1605"/>
        <v>780</v>
      </c>
      <c r="T916" s="64">
        <f t="shared" si="1605"/>
        <v>0</v>
      </c>
      <c r="U916" s="64">
        <f t="shared" si="1605"/>
        <v>780</v>
      </c>
    </row>
    <row r="917" spans="1:21" ht="31.5" hidden="1" outlineLevel="5" x14ac:dyDescent="0.2">
      <c r="A917" s="210" t="s">
        <v>428</v>
      </c>
      <c r="B917" s="210" t="s">
        <v>410</v>
      </c>
      <c r="C917" s="210" t="s">
        <v>287</v>
      </c>
      <c r="D917" s="210"/>
      <c r="E917" s="61" t="s">
        <v>721</v>
      </c>
      <c r="F917" s="64">
        <f t="shared" si="1605"/>
        <v>780</v>
      </c>
      <c r="G917" s="64">
        <f t="shared" si="1605"/>
        <v>0</v>
      </c>
      <c r="H917" s="64">
        <f t="shared" si="1605"/>
        <v>780</v>
      </c>
      <c r="I917" s="64">
        <f t="shared" si="1605"/>
        <v>0</v>
      </c>
      <c r="J917" s="64">
        <f t="shared" si="1605"/>
        <v>0</v>
      </c>
      <c r="K917" s="64">
        <f t="shared" si="1605"/>
        <v>780</v>
      </c>
      <c r="L917" s="64">
        <f t="shared" si="1606"/>
        <v>780</v>
      </c>
      <c r="M917" s="64">
        <f t="shared" si="1605"/>
        <v>0</v>
      </c>
      <c r="N917" s="64">
        <f t="shared" si="1605"/>
        <v>780</v>
      </c>
      <c r="O917" s="64">
        <f t="shared" si="1605"/>
        <v>0</v>
      </c>
      <c r="P917" s="64">
        <f t="shared" si="1605"/>
        <v>780</v>
      </c>
      <c r="Q917" s="64">
        <f t="shared" si="1606"/>
        <v>780</v>
      </c>
      <c r="R917" s="64">
        <f t="shared" si="1605"/>
        <v>0</v>
      </c>
      <c r="S917" s="64">
        <f t="shared" si="1605"/>
        <v>780</v>
      </c>
      <c r="T917" s="64">
        <f t="shared" si="1605"/>
        <v>0</v>
      </c>
      <c r="U917" s="64">
        <f t="shared" si="1605"/>
        <v>780</v>
      </c>
    </row>
    <row r="918" spans="1:21" ht="15.75" hidden="1" outlineLevel="7" x14ac:dyDescent="0.2">
      <c r="A918" s="59" t="s">
        <v>428</v>
      </c>
      <c r="B918" s="59" t="s">
        <v>410</v>
      </c>
      <c r="C918" s="59" t="s">
        <v>287</v>
      </c>
      <c r="D918" s="59" t="s">
        <v>18</v>
      </c>
      <c r="E918" s="82" t="s">
        <v>19</v>
      </c>
      <c r="F918" s="3">
        <v>780</v>
      </c>
      <c r="G918" s="3"/>
      <c r="H918" s="3">
        <f>SUM(F918:G918)</f>
        <v>780</v>
      </c>
      <c r="I918" s="3"/>
      <c r="J918" s="3"/>
      <c r="K918" s="3">
        <f>SUM(H918:J918)</f>
        <v>780</v>
      </c>
      <c r="L918" s="69">
        <v>780</v>
      </c>
      <c r="M918" s="3"/>
      <c r="N918" s="3">
        <f>SUM(L918:M918)</f>
        <v>780</v>
      </c>
      <c r="O918" s="3"/>
      <c r="P918" s="3">
        <f>SUM(N918:O918)</f>
        <v>780</v>
      </c>
      <c r="Q918" s="69">
        <v>780</v>
      </c>
      <c r="R918" s="3"/>
      <c r="S918" s="3">
        <f>SUM(Q918:R918)</f>
        <v>780</v>
      </c>
      <c r="T918" s="3"/>
      <c r="U918" s="3">
        <f>SUM(S918:T918)</f>
        <v>780</v>
      </c>
    </row>
    <row r="919" spans="1:21" ht="15.75" outlineLevel="7" x14ac:dyDescent="0.2">
      <c r="A919" s="210" t="s">
        <v>428</v>
      </c>
      <c r="B919" s="210" t="s">
        <v>412</v>
      </c>
      <c r="C919" s="59"/>
      <c r="D919" s="59"/>
      <c r="E919" s="60" t="s">
        <v>413</v>
      </c>
      <c r="F919" s="64">
        <f>F920+F946+F952</f>
        <v>164270.6</v>
      </c>
      <c r="G919" s="64">
        <f t="shared" ref="G919:I919" si="1607">G920+G946+G952</f>
        <v>0</v>
      </c>
      <c r="H919" s="64">
        <f t="shared" si="1607"/>
        <v>164270.6</v>
      </c>
      <c r="I919" s="64">
        <f t="shared" si="1607"/>
        <v>5603</v>
      </c>
      <c r="J919" s="64">
        <f t="shared" ref="J919:K919" si="1608">J920+J946+J952</f>
        <v>3708.4186499999996</v>
      </c>
      <c r="K919" s="64">
        <f t="shared" si="1608"/>
        <v>173582.01864999998</v>
      </c>
      <c r="L919" s="64">
        <f>L920+L946+L952</f>
        <v>162328.79999999999</v>
      </c>
      <c r="M919" s="64">
        <f t="shared" ref="M919:O919" si="1609">M920+M946+M952</f>
        <v>0</v>
      </c>
      <c r="N919" s="64">
        <f t="shared" ref="N919:P919" si="1610">N920+N946+N952</f>
        <v>162328.79999999999</v>
      </c>
      <c r="O919" s="64">
        <f t="shared" si="1609"/>
        <v>0</v>
      </c>
      <c r="P919" s="64">
        <f t="shared" si="1610"/>
        <v>162328.79999999999</v>
      </c>
      <c r="Q919" s="64">
        <f>Q920+Q946+Q952</f>
        <v>162328.79999999999</v>
      </c>
      <c r="R919" s="64">
        <f t="shared" ref="R919:T919" si="1611">R920+R946+R952</f>
        <v>0</v>
      </c>
      <c r="S919" s="64">
        <f t="shared" ref="S919:U919" si="1612">S920+S946+S952</f>
        <v>162328.79999999999</v>
      </c>
      <c r="T919" s="64">
        <f t="shared" si="1611"/>
        <v>0</v>
      </c>
      <c r="U919" s="64">
        <f t="shared" si="1612"/>
        <v>162328.79999999999</v>
      </c>
    </row>
    <row r="920" spans="1:21" ht="15.75" outlineLevel="1" collapsed="1" x14ac:dyDescent="0.2">
      <c r="A920" s="210" t="s">
        <v>428</v>
      </c>
      <c r="B920" s="210" t="s">
        <v>414</v>
      </c>
      <c r="C920" s="210"/>
      <c r="D920" s="210"/>
      <c r="E920" s="61" t="s">
        <v>415</v>
      </c>
      <c r="F920" s="64">
        <f>F921+F926</f>
        <v>10773.199999999999</v>
      </c>
      <c r="G920" s="64">
        <f t="shared" ref="G920:I920" si="1613">G921+G926</f>
        <v>0</v>
      </c>
      <c r="H920" s="64">
        <f t="shared" si="1613"/>
        <v>10773.199999999999</v>
      </c>
      <c r="I920" s="64">
        <f t="shared" si="1613"/>
        <v>5603</v>
      </c>
      <c r="J920" s="64">
        <f t="shared" ref="J920:K920" si="1614">J921+J926</f>
        <v>3708.4186499999996</v>
      </c>
      <c r="K920" s="64">
        <f t="shared" si="1614"/>
        <v>20084.61865</v>
      </c>
      <c r="L920" s="64">
        <f t="shared" ref="L920:Q920" si="1615">L921+L926</f>
        <v>8831.4</v>
      </c>
      <c r="M920" s="64">
        <f t="shared" ref="M920:O920" si="1616">M921+M926</f>
        <v>0</v>
      </c>
      <c r="N920" s="64">
        <f t="shared" ref="N920:P920" si="1617">N921+N926</f>
        <v>8831.4</v>
      </c>
      <c r="O920" s="64">
        <f t="shared" si="1616"/>
        <v>0</v>
      </c>
      <c r="P920" s="64">
        <f t="shared" si="1617"/>
        <v>8831.4</v>
      </c>
      <c r="Q920" s="64">
        <f t="shared" si="1615"/>
        <v>8831.4</v>
      </c>
      <c r="R920" s="64">
        <f t="shared" ref="R920:T920" si="1618">R921+R926</f>
        <v>0</v>
      </c>
      <c r="S920" s="64">
        <f t="shared" ref="S920:U920" si="1619">S921+S926</f>
        <v>8831.4</v>
      </c>
      <c r="T920" s="64">
        <f t="shared" si="1618"/>
        <v>0</v>
      </c>
      <c r="U920" s="64">
        <f t="shared" si="1619"/>
        <v>8831.4</v>
      </c>
    </row>
    <row r="921" spans="1:21" ht="31.5" hidden="1" outlineLevel="2" x14ac:dyDescent="0.2">
      <c r="A921" s="210" t="s">
        <v>428</v>
      </c>
      <c r="B921" s="210" t="s">
        <v>414</v>
      </c>
      <c r="C921" s="210" t="s">
        <v>31</v>
      </c>
      <c r="D921" s="210"/>
      <c r="E921" s="61" t="s">
        <v>645</v>
      </c>
      <c r="F921" s="64">
        <f t="shared" ref="F921:U924" si="1620">F922</f>
        <v>15.3</v>
      </c>
      <c r="G921" s="64">
        <f t="shared" si="1620"/>
        <v>0</v>
      </c>
      <c r="H921" s="64">
        <f t="shared" si="1620"/>
        <v>15.3</v>
      </c>
      <c r="I921" s="64">
        <f t="shared" si="1620"/>
        <v>0</v>
      </c>
      <c r="J921" s="64">
        <f t="shared" si="1620"/>
        <v>0</v>
      </c>
      <c r="K921" s="64">
        <f t="shared" si="1620"/>
        <v>15.3</v>
      </c>
      <c r="L921" s="64">
        <f t="shared" ref="L921:Q924" si="1621">L922</f>
        <v>15.3</v>
      </c>
      <c r="M921" s="64">
        <f t="shared" si="1620"/>
        <v>0</v>
      </c>
      <c r="N921" s="64">
        <f t="shared" si="1620"/>
        <v>15.3</v>
      </c>
      <c r="O921" s="64">
        <f t="shared" si="1620"/>
        <v>0</v>
      </c>
      <c r="P921" s="64">
        <f t="shared" si="1620"/>
        <v>15.3</v>
      </c>
      <c r="Q921" s="64">
        <f t="shared" si="1621"/>
        <v>15.3</v>
      </c>
      <c r="R921" s="64">
        <f t="shared" si="1620"/>
        <v>0</v>
      </c>
      <c r="S921" s="64">
        <f t="shared" si="1620"/>
        <v>15.3</v>
      </c>
      <c r="T921" s="64">
        <f t="shared" si="1620"/>
        <v>0</v>
      </c>
      <c r="U921" s="64">
        <f t="shared" si="1620"/>
        <v>15.3</v>
      </c>
    </row>
    <row r="922" spans="1:21" ht="15.75" hidden="1" outlineLevel="3" x14ac:dyDescent="0.2">
      <c r="A922" s="210" t="s">
        <v>428</v>
      </c>
      <c r="B922" s="210" t="s">
        <v>414</v>
      </c>
      <c r="C922" s="210" t="s">
        <v>32</v>
      </c>
      <c r="D922" s="210"/>
      <c r="E922" s="61" t="s">
        <v>646</v>
      </c>
      <c r="F922" s="64">
        <f>F923</f>
        <v>15.3</v>
      </c>
      <c r="G922" s="64">
        <f t="shared" si="1620"/>
        <v>0</v>
      </c>
      <c r="H922" s="64">
        <f t="shared" si="1620"/>
        <v>15.3</v>
      </c>
      <c r="I922" s="64">
        <f t="shared" si="1620"/>
        <v>0</v>
      </c>
      <c r="J922" s="64">
        <f t="shared" si="1620"/>
        <v>0</v>
      </c>
      <c r="K922" s="64">
        <f t="shared" si="1620"/>
        <v>15.3</v>
      </c>
      <c r="L922" s="64">
        <f t="shared" si="1621"/>
        <v>15.3</v>
      </c>
      <c r="M922" s="64">
        <f t="shared" si="1620"/>
        <v>0</v>
      </c>
      <c r="N922" s="64">
        <f t="shared" si="1620"/>
        <v>15.3</v>
      </c>
      <c r="O922" s="64">
        <f t="shared" si="1620"/>
        <v>0</v>
      </c>
      <c r="P922" s="64">
        <f t="shared" si="1620"/>
        <v>15.3</v>
      </c>
      <c r="Q922" s="64">
        <f t="shared" si="1621"/>
        <v>15.3</v>
      </c>
      <c r="R922" s="64">
        <f t="shared" si="1620"/>
        <v>0</v>
      </c>
      <c r="S922" s="64">
        <f t="shared" si="1620"/>
        <v>15.3</v>
      </c>
      <c r="T922" s="64">
        <f t="shared" si="1620"/>
        <v>0</v>
      </c>
      <c r="U922" s="64">
        <f t="shared" si="1620"/>
        <v>15.3</v>
      </c>
    </row>
    <row r="923" spans="1:21" ht="15.75" hidden="1" outlineLevel="4" x14ac:dyDescent="0.2">
      <c r="A923" s="210" t="s">
        <v>428</v>
      </c>
      <c r="B923" s="210" t="s">
        <v>414</v>
      </c>
      <c r="C923" s="210" t="s">
        <v>272</v>
      </c>
      <c r="D923" s="210"/>
      <c r="E923" s="61" t="s">
        <v>273</v>
      </c>
      <c r="F923" s="64">
        <f t="shared" si="1620"/>
        <v>15.3</v>
      </c>
      <c r="G923" s="64">
        <f t="shared" si="1620"/>
        <v>0</v>
      </c>
      <c r="H923" s="64">
        <f t="shared" si="1620"/>
        <v>15.3</v>
      </c>
      <c r="I923" s="64">
        <f t="shared" si="1620"/>
        <v>0</v>
      </c>
      <c r="J923" s="64">
        <f t="shared" si="1620"/>
        <v>0</v>
      </c>
      <c r="K923" s="64">
        <f t="shared" si="1620"/>
        <v>15.3</v>
      </c>
      <c r="L923" s="64">
        <f t="shared" si="1621"/>
        <v>15.3</v>
      </c>
      <c r="M923" s="64">
        <f t="shared" si="1620"/>
        <v>0</v>
      </c>
      <c r="N923" s="64">
        <f t="shared" si="1620"/>
        <v>15.3</v>
      </c>
      <c r="O923" s="64">
        <f t="shared" si="1620"/>
        <v>0</v>
      </c>
      <c r="P923" s="64">
        <f t="shared" si="1620"/>
        <v>15.3</v>
      </c>
      <c r="Q923" s="64">
        <f t="shared" si="1621"/>
        <v>15.3</v>
      </c>
      <c r="R923" s="64">
        <f t="shared" si="1620"/>
        <v>0</v>
      </c>
      <c r="S923" s="64">
        <f t="shared" si="1620"/>
        <v>15.3</v>
      </c>
      <c r="T923" s="64">
        <f t="shared" si="1620"/>
        <v>0</v>
      </c>
      <c r="U923" s="64">
        <f t="shared" si="1620"/>
        <v>15.3</v>
      </c>
    </row>
    <row r="924" spans="1:21" ht="15.75" hidden="1" outlineLevel="5" x14ac:dyDescent="0.2">
      <c r="A924" s="210" t="s">
        <v>428</v>
      </c>
      <c r="B924" s="210" t="s">
        <v>414</v>
      </c>
      <c r="C924" s="210" t="s">
        <v>274</v>
      </c>
      <c r="D924" s="210"/>
      <c r="E924" s="61" t="s">
        <v>275</v>
      </c>
      <c r="F924" s="64">
        <f t="shared" si="1620"/>
        <v>15.3</v>
      </c>
      <c r="G924" s="64">
        <f t="shared" si="1620"/>
        <v>0</v>
      </c>
      <c r="H924" s="64">
        <f t="shared" si="1620"/>
        <v>15.3</v>
      </c>
      <c r="I924" s="64">
        <f t="shared" si="1620"/>
        <v>0</v>
      </c>
      <c r="J924" s="64">
        <f t="shared" si="1620"/>
        <v>0</v>
      </c>
      <c r="K924" s="64">
        <f t="shared" si="1620"/>
        <v>15.3</v>
      </c>
      <c r="L924" s="64">
        <f t="shared" si="1621"/>
        <v>15.3</v>
      </c>
      <c r="M924" s="64">
        <f t="shared" si="1620"/>
        <v>0</v>
      </c>
      <c r="N924" s="64">
        <f t="shared" si="1620"/>
        <v>15.3</v>
      </c>
      <c r="O924" s="64">
        <f t="shared" si="1620"/>
        <v>0</v>
      </c>
      <c r="P924" s="64">
        <f t="shared" si="1620"/>
        <v>15.3</v>
      </c>
      <c r="Q924" s="64">
        <f t="shared" si="1621"/>
        <v>15.3</v>
      </c>
      <c r="R924" s="64">
        <f t="shared" si="1620"/>
        <v>0</v>
      </c>
      <c r="S924" s="64">
        <f t="shared" si="1620"/>
        <v>15.3</v>
      </c>
      <c r="T924" s="64">
        <f t="shared" si="1620"/>
        <v>0</v>
      </c>
      <c r="U924" s="64">
        <f t="shared" si="1620"/>
        <v>15.3</v>
      </c>
    </row>
    <row r="925" spans="1:21" ht="15.75" hidden="1" outlineLevel="7" x14ac:dyDescent="0.2">
      <c r="A925" s="59" t="s">
        <v>428</v>
      </c>
      <c r="B925" s="59" t="s">
        <v>414</v>
      </c>
      <c r="C925" s="59" t="s">
        <v>274</v>
      </c>
      <c r="D925" s="59" t="s">
        <v>6</v>
      </c>
      <c r="E925" s="82" t="s">
        <v>7</v>
      </c>
      <c r="F925" s="3">
        <v>15.3</v>
      </c>
      <c r="G925" s="3"/>
      <c r="H925" s="3">
        <f>SUM(F925:G925)</f>
        <v>15.3</v>
      </c>
      <c r="I925" s="3"/>
      <c r="J925" s="3"/>
      <c r="K925" s="3">
        <f>SUM(H925:J925)</f>
        <v>15.3</v>
      </c>
      <c r="L925" s="69">
        <v>15.3</v>
      </c>
      <c r="M925" s="3"/>
      <c r="N925" s="3">
        <f>SUM(L925:M925)</f>
        <v>15.3</v>
      </c>
      <c r="O925" s="3"/>
      <c r="P925" s="3">
        <f>SUM(N925:O925)</f>
        <v>15.3</v>
      </c>
      <c r="Q925" s="69">
        <v>15.3</v>
      </c>
      <c r="R925" s="3"/>
      <c r="S925" s="3">
        <f>SUM(Q925:R925)</f>
        <v>15.3</v>
      </c>
      <c r="T925" s="3"/>
      <c r="U925" s="3">
        <f>SUM(S925:T925)</f>
        <v>15.3</v>
      </c>
    </row>
    <row r="926" spans="1:21" ht="15.75" outlineLevel="2" x14ac:dyDescent="0.2">
      <c r="A926" s="210" t="s">
        <v>428</v>
      </c>
      <c r="B926" s="210" t="s">
        <v>414</v>
      </c>
      <c r="C926" s="210" t="s">
        <v>188</v>
      </c>
      <c r="D926" s="210"/>
      <c r="E926" s="61" t="s">
        <v>669</v>
      </c>
      <c r="F926" s="64">
        <f t="shared" ref="F926:U926" si="1622">F927</f>
        <v>10757.9</v>
      </c>
      <c r="G926" s="64">
        <f t="shared" si="1622"/>
        <v>0</v>
      </c>
      <c r="H926" s="64">
        <f t="shared" si="1622"/>
        <v>10757.9</v>
      </c>
      <c r="I926" s="64">
        <f t="shared" si="1622"/>
        <v>5603</v>
      </c>
      <c r="J926" s="64">
        <f t="shared" si="1622"/>
        <v>3708.4186499999996</v>
      </c>
      <c r="K926" s="64">
        <f t="shared" si="1622"/>
        <v>20069.318650000001</v>
      </c>
      <c r="L926" s="64">
        <f t="shared" ref="L926:Q926" si="1623">L927</f>
        <v>8816.1</v>
      </c>
      <c r="M926" s="64">
        <f t="shared" si="1622"/>
        <v>0</v>
      </c>
      <c r="N926" s="64">
        <f t="shared" si="1622"/>
        <v>8816.1</v>
      </c>
      <c r="O926" s="64">
        <f t="shared" si="1622"/>
        <v>0</v>
      </c>
      <c r="P926" s="64">
        <f t="shared" si="1622"/>
        <v>8816.1</v>
      </c>
      <c r="Q926" s="64">
        <f t="shared" si="1623"/>
        <v>8816.1</v>
      </c>
      <c r="R926" s="64">
        <f t="shared" si="1622"/>
        <v>0</v>
      </c>
      <c r="S926" s="64">
        <f t="shared" si="1622"/>
        <v>8816.1</v>
      </c>
      <c r="T926" s="64">
        <f t="shared" si="1622"/>
        <v>0</v>
      </c>
      <c r="U926" s="64">
        <f t="shared" si="1622"/>
        <v>8816.1</v>
      </c>
    </row>
    <row r="927" spans="1:21" ht="15.75" outlineLevel="3" x14ac:dyDescent="0.2">
      <c r="A927" s="210" t="s">
        <v>428</v>
      </c>
      <c r="B927" s="210" t="s">
        <v>414</v>
      </c>
      <c r="C927" s="210" t="s">
        <v>189</v>
      </c>
      <c r="D927" s="210"/>
      <c r="E927" s="61" t="s">
        <v>190</v>
      </c>
      <c r="F927" s="64">
        <f>F928+F937</f>
        <v>10757.9</v>
      </c>
      <c r="G927" s="64">
        <f t="shared" ref="G927" si="1624">G928+G937</f>
        <v>0</v>
      </c>
      <c r="H927" s="64">
        <f>H928+H937+H942</f>
        <v>10757.9</v>
      </c>
      <c r="I927" s="64">
        <f t="shared" ref="I927:K927" si="1625">I928+I937+I942</f>
        <v>5603</v>
      </c>
      <c r="J927" s="64">
        <f t="shared" si="1625"/>
        <v>3708.4186499999996</v>
      </c>
      <c r="K927" s="64">
        <f t="shared" si="1625"/>
        <v>20069.318650000001</v>
      </c>
      <c r="L927" s="64">
        <f>L928+L937</f>
        <v>8816.1</v>
      </c>
      <c r="M927" s="64">
        <f t="shared" ref="M927:O927" si="1626">M928+M937</f>
        <v>0</v>
      </c>
      <c r="N927" s="64">
        <f t="shared" ref="N927:P927" si="1627">N928+N937</f>
        <v>8816.1</v>
      </c>
      <c r="O927" s="64">
        <f t="shared" si="1626"/>
        <v>0</v>
      </c>
      <c r="P927" s="64">
        <f t="shared" si="1627"/>
        <v>8816.1</v>
      </c>
      <c r="Q927" s="64">
        <f>Q928+Q937</f>
        <v>8816.1</v>
      </c>
      <c r="R927" s="64">
        <f t="shared" ref="R927:T927" si="1628">R928+R937</f>
        <v>0</v>
      </c>
      <c r="S927" s="64">
        <f t="shared" ref="S927:U927" si="1629">S928+S937</f>
        <v>8816.1</v>
      </c>
      <c r="T927" s="64">
        <f t="shared" si="1628"/>
        <v>0</v>
      </c>
      <c r="U927" s="64">
        <f t="shared" si="1629"/>
        <v>8816.1</v>
      </c>
    </row>
    <row r="928" spans="1:21" ht="31.5" outlineLevel="4" x14ac:dyDescent="0.2">
      <c r="A928" s="210" t="s">
        <v>428</v>
      </c>
      <c r="B928" s="210" t="s">
        <v>414</v>
      </c>
      <c r="C928" s="210" t="s">
        <v>191</v>
      </c>
      <c r="D928" s="210"/>
      <c r="E928" s="61" t="s">
        <v>192</v>
      </c>
      <c r="F928" s="64">
        <f>F935+F931+F929</f>
        <v>6415</v>
      </c>
      <c r="G928" s="64">
        <f t="shared" ref="G928" si="1630">G935+G931+G929</f>
        <v>0</v>
      </c>
      <c r="H928" s="64">
        <f>H935+H931+H929+H933</f>
        <v>6415</v>
      </c>
      <c r="I928" s="64">
        <f t="shared" ref="I928:U928" si="1631">I935+I931+I929+I933</f>
        <v>5603</v>
      </c>
      <c r="J928" s="64">
        <f t="shared" si="1631"/>
        <v>-4700</v>
      </c>
      <c r="K928" s="64">
        <f t="shared" si="1631"/>
        <v>7318</v>
      </c>
      <c r="L928" s="64">
        <f t="shared" si="1631"/>
        <v>4462.6000000000004</v>
      </c>
      <c r="M928" s="64">
        <f t="shared" si="1631"/>
        <v>0</v>
      </c>
      <c r="N928" s="64">
        <f t="shared" si="1631"/>
        <v>4462.6000000000004</v>
      </c>
      <c r="O928" s="64">
        <f t="shared" si="1631"/>
        <v>0</v>
      </c>
      <c r="P928" s="64">
        <f t="shared" si="1631"/>
        <v>4462.6000000000004</v>
      </c>
      <c r="Q928" s="64">
        <f t="shared" si="1631"/>
        <v>4462.6000000000004</v>
      </c>
      <c r="R928" s="64">
        <f t="shared" si="1631"/>
        <v>0</v>
      </c>
      <c r="S928" s="64">
        <f t="shared" si="1631"/>
        <v>4462.6000000000004</v>
      </c>
      <c r="T928" s="64">
        <f t="shared" si="1631"/>
        <v>0</v>
      </c>
      <c r="U928" s="64">
        <f t="shared" si="1631"/>
        <v>4462.6000000000004</v>
      </c>
    </row>
    <row r="929" spans="1:23" ht="15.75" hidden="1" outlineLevel="4" x14ac:dyDescent="0.2">
      <c r="A929" s="210" t="s">
        <v>428</v>
      </c>
      <c r="B929" s="210" t="s">
        <v>414</v>
      </c>
      <c r="C929" s="210" t="s">
        <v>442</v>
      </c>
      <c r="D929" s="210"/>
      <c r="E929" s="61" t="s">
        <v>443</v>
      </c>
      <c r="F929" s="64">
        <f t="shared" ref="F929:U929" si="1632">F930</f>
        <v>1500</v>
      </c>
      <c r="G929" s="64">
        <f t="shared" si="1632"/>
        <v>0</v>
      </c>
      <c r="H929" s="64">
        <f t="shared" si="1632"/>
        <v>1500</v>
      </c>
      <c r="I929" s="64">
        <f t="shared" si="1632"/>
        <v>0</v>
      </c>
      <c r="J929" s="64">
        <f t="shared" si="1632"/>
        <v>0</v>
      </c>
      <c r="K929" s="64">
        <f t="shared" si="1632"/>
        <v>1500</v>
      </c>
      <c r="L929" s="64">
        <f t="shared" ref="L929:Q929" si="1633">L930</f>
        <v>1500</v>
      </c>
      <c r="M929" s="64">
        <f t="shared" si="1632"/>
        <v>0</v>
      </c>
      <c r="N929" s="64">
        <f t="shared" si="1632"/>
        <v>1500</v>
      </c>
      <c r="O929" s="64">
        <f t="shared" si="1632"/>
        <v>0</v>
      </c>
      <c r="P929" s="64">
        <f t="shared" si="1632"/>
        <v>1500</v>
      </c>
      <c r="Q929" s="64">
        <f t="shared" si="1633"/>
        <v>1500</v>
      </c>
      <c r="R929" s="64">
        <f t="shared" si="1632"/>
        <v>0</v>
      </c>
      <c r="S929" s="64">
        <f t="shared" si="1632"/>
        <v>1500</v>
      </c>
      <c r="T929" s="64">
        <f t="shared" si="1632"/>
        <v>0</v>
      </c>
      <c r="U929" s="64">
        <f t="shared" si="1632"/>
        <v>1500</v>
      </c>
    </row>
    <row r="930" spans="1:23" ht="15.75" hidden="1" outlineLevel="4" x14ac:dyDescent="0.2">
      <c r="A930" s="59" t="s">
        <v>428</v>
      </c>
      <c r="B930" s="59" t="s">
        <v>414</v>
      </c>
      <c r="C930" s="59" t="s">
        <v>442</v>
      </c>
      <c r="D930" s="59" t="s">
        <v>41</v>
      </c>
      <c r="E930" s="82" t="s">
        <v>42</v>
      </c>
      <c r="F930" s="3">
        <v>1500</v>
      </c>
      <c r="G930" s="3"/>
      <c r="H930" s="3">
        <f>SUM(F930:G930)</f>
        <v>1500</v>
      </c>
      <c r="I930" s="3"/>
      <c r="J930" s="3"/>
      <c r="K930" s="3">
        <f>SUM(H930:J930)</f>
        <v>1500</v>
      </c>
      <c r="L930" s="69">
        <v>1500</v>
      </c>
      <c r="M930" s="3"/>
      <c r="N930" s="3">
        <f>SUM(L930:M930)</f>
        <v>1500</v>
      </c>
      <c r="O930" s="3"/>
      <c r="P930" s="3">
        <f>SUM(N930:O930)</f>
        <v>1500</v>
      </c>
      <c r="Q930" s="69">
        <v>1500</v>
      </c>
      <c r="R930" s="3"/>
      <c r="S930" s="3">
        <f>SUM(Q930:R930)</f>
        <v>1500</v>
      </c>
      <c r="T930" s="3"/>
      <c r="U930" s="3">
        <f>SUM(S930:T930)</f>
        <v>1500</v>
      </c>
    </row>
    <row r="931" spans="1:23" ht="15.75" hidden="1" outlineLevel="4" x14ac:dyDescent="0.2">
      <c r="A931" s="210" t="s">
        <v>428</v>
      </c>
      <c r="B931" s="210" t="s">
        <v>414</v>
      </c>
      <c r="C931" s="210" t="s">
        <v>288</v>
      </c>
      <c r="D931" s="210"/>
      <c r="E931" s="61" t="s">
        <v>289</v>
      </c>
      <c r="F931" s="64">
        <f>F932</f>
        <v>215</v>
      </c>
      <c r="G931" s="64">
        <f t="shared" ref="G931:K933" si="1634">G932</f>
        <v>0</v>
      </c>
      <c r="H931" s="64">
        <f t="shared" si="1634"/>
        <v>215</v>
      </c>
      <c r="I931" s="64">
        <f t="shared" si="1634"/>
        <v>0</v>
      </c>
      <c r="J931" s="64">
        <f t="shared" si="1634"/>
        <v>0</v>
      </c>
      <c r="K931" s="64">
        <f t="shared" si="1634"/>
        <v>215</v>
      </c>
      <c r="L931" s="64">
        <f t="shared" ref="L931:Q931" si="1635">L932</f>
        <v>962.6</v>
      </c>
      <c r="M931" s="64">
        <f t="shared" ref="M931:O931" si="1636">M932</f>
        <v>0</v>
      </c>
      <c r="N931" s="64">
        <f t="shared" ref="N931:P931" si="1637">N932</f>
        <v>962.6</v>
      </c>
      <c r="O931" s="64">
        <f t="shared" si="1636"/>
        <v>0</v>
      </c>
      <c r="P931" s="64">
        <f t="shared" si="1637"/>
        <v>962.6</v>
      </c>
      <c r="Q931" s="64">
        <f t="shared" si="1635"/>
        <v>962.6</v>
      </c>
      <c r="R931" s="64">
        <f t="shared" ref="R931:T931" si="1638">R932</f>
        <v>0</v>
      </c>
      <c r="S931" s="64">
        <f t="shared" ref="S931:U931" si="1639">S932</f>
        <v>962.6</v>
      </c>
      <c r="T931" s="64">
        <f t="shared" si="1638"/>
        <v>0</v>
      </c>
      <c r="U931" s="64">
        <f t="shared" si="1639"/>
        <v>962.6</v>
      </c>
    </row>
    <row r="932" spans="1:23" ht="15.75" hidden="1" outlineLevel="4" x14ac:dyDescent="0.2">
      <c r="A932" s="59" t="s">
        <v>428</v>
      </c>
      <c r="B932" s="59" t="s">
        <v>414</v>
      </c>
      <c r="C932" s="59" t="s">
        <v>288</v>
      </c>
      <c r="D932" s="59" t="s">
        <v>41</v>
      </c>
      <c r="E932" s="82" t="s">
        <v>42</v>
      </c>
      <c r="F932" s="3">
        <v>215</v>
      </c>
      <c r="G932" s="3"/>
      <c r="H932" s="3">
        <f>SUM(F932:G932)</f>
        <v>215</v>
      </c>
      <c r="I932" s="3"/>
      <c r="J932" s="3"/>
      <c r="K932" s="3">
        <f>SUM(H932:J932)</f>
        <v>215</v>
      </c>
      <c r="L932" s="69">
        <v>962.6</v>
      </c>
      <c r="M932" s="3"/>
      <c r="N932" s="3">
        <f>SUM(L932:M932)</f>
        <v>962.6</v>
      </c>
      <c r="O932" s="3"/>
      <c r="P932" s="3">
        <f>SUM(N932:O932)</f>
        <v>962.6</v>
      </c>
      <c r="Q932" s="69">
        <v>962.6</v>
      </c>
      <c r="R932" s="3"/>
      <c r="S932" s="3">
        <f>SUM(Q932:R932)</f>
        <v>962.6</v>
      </c>
      <c r="T932" s="3"/>
      <c r="U932" s="3">
        <f>SUM(S932:T932)</f>
        <v>962.6</v>
      </c>
    </row>
    <row r="933" spans="1:23" ht="31.5" outlineLevel="4" x14ac:dyDescent="0.25">
      <c r="A933" s="100" t="s">
        <v>428</v>
      </c>
      <c r="B933" s="100" t="s">
        <v>414</v>
      </c>
      <c r="C933" s="100" t="s">
        <v>735</v>
      </c>
      <c r="D933" s="100"/>
      <c r="E933" s="83" t="s">
        <v>736</v>
      </c>
      <c r="F933" s="3"/>
      <c r="G933" s="3"/>
      <c r="H933" s="64">
        <f t="shared" si="1634"/>
        <v>0</v>
      </c>
      <c r="I933" s="64">
        <f t="shared" si="1634"/>
        <v>5603</v>
      </c>
      <c r="J933" s="64">
        <f t="shared" si="1634"/>
        <v>0</v>
      </c>
      <c r="K933" s="64">
        <f t="shared" si="1634"/>
        <v>5603</v>
      </c>
      <c r="L933" s="69"/>
      <c r="M933" s="3"/>
      <c r="N933" s="3"/>
      <c r="O933" s="3"/>
      <c r="P933" s="3"/>
      <c r="Q933" s="69"/>
      <c r="R933" s="3"/>
      <c r="S933" s="3"/>
      <c r="T933" s="3"/>
      <c r="U933" s="3"/>
    </row>
    <row r="934" spans="1:23" ht="15.75" outlineLevel="4" collapsed="1" x14ac:dyDescent="0.2">
      <c r="A934" s="101" t="s">
        <v>428</v>
      </c>
      <c r="B934" s="101" t="s">
        <v>414</v>
      </c>
      <c r="C934" s="101" t="s">
        <v>735</v>
      </c>
      <c r="D934" s="101" t="s">
        <v>76</v>
      </c>
      <c r="E934" s="80" t="s">
        <v>77</v>
      </c>
      <c r="F934" s="3"/>
      <c r="G934" s="3"/>
      <c r="H934" s="3"/>
      <c r="I934" s="3">
        <v>5603</v>
      </c>
      <c r="J934" s="3"/>
      <c r="K934" s="3">
        <f>SUM(H934:J934)</f>
        <v>5603</v>
      </c>
      <c r="L934" s="69"/>
      <c r="M934" s="3"/>
      <c r="N934" s="3"/>
      <c r="O934" s="3"/>
      <c r="P934" s="3"/>
      <c r="Q934" s="69"/>
      <c r="R934" s="3"/>
      <c r="S934" s="3"/>
      <c r="T934" s="3"/>
      <c r="U934" s="3"/>
    </row>
    <row r="935" spans="1:23" ht="31.5" hidden="1" outlineLevel="7" x14ac:dyDescent="0.2">
      <c r="A935" s="210" t="s">
        <v>428</v>
      </c>
      <c r="B935" s="210" t="s">
        <v>414</v>
      </c>
      <c r="C935" s="210" t="s">
        <v>330</v>
      </c>
      <c r="D935" s="59"/>
      <c r="E935" s="61" t="s">
        <v>331</v>
      </c>
      <c r="F935" s="64">
        <f>F936</f>
        <v>4700</v>
      </c>
      <c r="G935" s="64">
        <f t="shared" ref="G935:K935" si="1640">G936</f>
        <v>0</v>
      </c>
      <c r="H935" s="64">
        <f t="shared" si="1640"/>
        <v>4700</v>
      </c>
      <c r="I935" s="64">
        <f t="shared" si="1640"/>
        <v>0</v>
      </c>
      <c r="J935" s="64">
        <f t="shared" si="1640"/>
        <v>-4700</v>
      </c>
      <c r="K935" s="64">
        <f t="shared" si="1640"/>
        <v>0</v>
      </c>
      <c r="L935" s="64">
        <f>L936</f>
        <v>2000</v>
      </c>
      <c r="M935" s="64">
        <f t="shared" ref="M935:O935" si="1641">M936</f>
        <v>0</v>
      </c>
      <c r="N935" s="64">
        <f t="shared" ref="N935:P935" si="1642">N936</f>
        <v>2000</v>
      </c>
      <c r="O935" s="64">
        <f t="shared" si="1641"/>
        <v>0</v>
      </c>
      <c r="P935" s="64">
        <f t="shared" si="1642"/>
        <v>2000</v>
      </c>
      <c r="Q935" s="64">
        <f>Q936</f>
        <v>2000</v>
      </c>
      <c r="R935" s="64">
        <f t="shared" ref="R935:T935" si="1643">R936</f>
        <v>0</v>
      </c>
      <c r="S935" s="64">
        <f t="shared" ref="S935:U935" si="1644">S936</f>
        <v>2000</v>
      </c>
      <c r="T935" s="64">
        <f t="shared" si="1643"/>
        <v>0</v>
      </c>
      <c r="U935" s="64">
        <f t="shared" si="1644"/>
        <v>2000</v>
      </c>
    </row>
    <row r="936" spans="1:23" ht="15.75" hidden="1" outlineLevel="7" x14ac:dyDescent="0.2">
      <c r="A936" s="59" t="s">
        <v>428</v>
      </c>
      <c r="B936" s="59" t="s">
        <v>414</v>
      </c>
      <c r="C936" s="59" t="s">
        <v>330</v>
      </c>
      <c r="D936" s="59" t="s">
        <v>41</v>
      </c>
      <c r="E936" s="82" t="s">
        <v>42</v>
      </c>
      <c r="F936" s="3">
        <f>1750+2950</f>
        <v>4700</v>
      </c>
      <c r="G936" s="3"/>
      <c r="H936" s="3">
        <f>SUM(F936:G936)</f>
        <v>4700</v>
      </c>
      <c r="I936" s="3"/>
      <c r="J936" s="3">
        <v>-4700</v>
      </c>
      <c r="K936" s="3">
        <f>SUM(H936:J936)</f>
        <v>0</v>
      </c>
      <c r="L936" s="69">
        <v>2000</v>
      </c>
      <c r="M936" s="3"/>
      <c r="N936" s="3">
        <f>SUM(L936:M936)</f>
        <v>2000</v>
      </c>
      <c r="O936" s="3"/>
      <c r="P936" s="3">
        <f>SUM(N936:O936)</f>
        <v>2000</v>
      </c>
      <c r="Q936" s="69">
        <v>2000</v>
      </c>
      <c r="R936" s="3"/>
      <c r="S936" s="3">
        <f>SUM(Q936:R936)</f>
        <v>2000</v>
      </c>
      <c r="T936" s="3"/>
      <c r="U936" s="3">
        <f>SUM(S936:T936)</f>
        <v>2000</v>
      </c>
    </row>
    <row r="937" spans="1:23" ht="15.75" outlineLevel="4" x14ac:dyDescent="0.2">
      <c r="A937" s="210" t="s">
        <v>428</v>
      </c>
      <c r="B937" s="210" t="s">
        <v>414</v>
      </c>
      <c r="C937" s="210" t="s">
        <v>285</v>
      </c>
      <c r="D937" s="210"/>
      <c r="E937" s="61" t="s">
        <v>286</v>
      </c>
      <c r="F937" s="64">
        <f>F938</f>
        <v>4342.8999999999996</v>
      </c>
      <c r="G937" s="64">
        <f t="shared" ref="G937:K937" si="1645">G938</f>
        <v>0</v>
      </c>
      <c r="H937" s="64">
        <f t="shared" si="1645"/>
        <v>4342.8999999999996</v>
      </c>
      <c r="I937" s="64">
        <f t="shared" si="1645"/>
        <v>0</v>
      </c>
      <c r="J937" s="64">
        <f t="shared" si="1645"/>
        <v>0</v>
      </c>
      <c r="K937" s="64">
        <f t="shared" si="1645"/>
        <v>4342.8999999999996</v>
      </c>
      <c r="L937" s="64">
        <f t="shared" ref="L937:Q937" si="1646">L938</f>
        <v>4353.5</v>
      </c>
      <c r="M937" s="64">
        <f t="shared" ref="M937:O937" si="1647">M938</f>
        <v>0</v>
      </c>
      <c r="N937" s="64">
        <f t="shared" ref="N937:P937" si="1648">N938</f>
        <v>4353.5</v>
      </c>
      <c r="O937" s="64">
        <f t="shared" si="1647"/>
        <v>0</v>
      </c>
      <c r="P937" s="64">
        <f t="shared" si="1648"/>
        <v>4353.5</v>
      </c>
      <c r="Q937" s="64">
        <f t="shared" si="1646"/>
        <v>4353.5</v>
      </c>
      <c r="R937" s="64">
        <f t="shared" ref="R937:T937" si="1649">R938</f>
        <v>0</v>
      </c>
      <c r="S937" s="64">
        <f t="shared" ref="S937:U937" si="1650">S938</f>
        <v>4353.5</v>
      </c>
      <c r="T937" s="64">
        <f t="shared" si="1649"/>
        <v>0</v>
      </c>
      <c r="U937" s="64">
        <f t="shared" si="1650"/>
        <v>4353.5</v>
      </c>
    </row>
    <row r="938" spans="1:23" ht="15.75" outlineLevel="5" x14ac:dyDescent="0.2">
      <c r="A938" s="210" t="s">
        <v>428</v>
      </c>
      <c r="B938" s="210" t="s">
        <v>414</v>
      </c>
      <c r="C938" s="210" t="s">
        <v>290</v>
      </c>
      <c r="D938" s="62"/>
      <c r="E938" s="2" t="s">
        <v>291</v>
      </c>
      <c r="F938" s="66">
        <f t="shared" ref="F938:I938" si="1651">F939+F940+F941</f>
        <v>4342.8999999999996</v>
      </c>
      <c r="G938" s="66">
        <f t="shared" si="1651"/>
        <v>0</v>
      </c>
      <c r="H938" s="66">
        <f t="shared" si="1651"/>
        <v>4342.8999999999996</v>
      </c>
      <c r="I938" s="66">
        <f t="shared" si="1651"/>
        <v>0</v>
      </c>
      <c r="J938" s="66">
        <f t="shared" ref="J938:K938" si="1652">J939+J940+J941</f>
        <v>0</v>
      </c>
      <c r="K938" s="66">
        <f t="shared" si="1652"/>
        <v>4342.8999999999996</v>
      </c>
      <c r="L938" s="66">
        <f t="shared" ref="L938:S938" si="1653">L939+L940+L941</f>
        <v>4353.5</v>
      </c>
      <c r="M938" s="66">
        <f t="shared" si="1653"/>
        <v>0</v>
      </c>
      <c r="N938" s="66">
        <f t="shared" si="1653"/>
        <v>4353.5</v>
      </c>
      <c r="O938" s="66">
        <f t="shared" ref="O938:P938" si="1654">O939+O940+O941</f>
        <v>0</v>
      </c>
      <c r="P938" s="66">
        <f t="shared" si="1654"/>
        <v>4353.5</v>
      </c>
      <c r="Q938" s="66">
        <f t="shared" si="1653"/>
        <v>4353.5</v>
      </c>
      <c r="R938" s="66">
        <f t="shared" si="1653"/>
        <v>0</v>
      </c>
      <c r="S938" s="66">
        <f t="shared" si="1653"/>
        <v>4353.5</v>
      </c>
      <c r="T938" s="66">
        <f t="shared" ref="T938:U938" si="1655">T939+T940+T941</f>
        <v>0</v>
      </c>
      <c r="U938" s="66">
        <f t="shared" si="1655"/>
        <v>4353.5</v>
      </c>
    </row>
    <row r="939" spans="1:23" ht="15.75" outlineLevel="7" x14ac:dyDescent="0.2">
      <c r="A939" s="59" t="s">
        <v>428</v>
      </c>
      <c r="B939" s="59" t="s">
        <v>414</v>
      </c>
      <c r="C939" s="59" t="s">
        <v>290</v>
      </c>
      <c r="D939" s="63" t="s">
        <v>6</v>
      </c>
      <c r="E939" s="80" t="s">
        <v>7</v>
      </c>
      <c r="F939" s="91">
        <v>973</v>
      </c>
      <c r="G939" s="3"/>
      <c r="H939" s="3">
        <f t="shared" ref="H939:H941" si="1656">SUM(F939:G939)</f>
        <v>973</v>
      </c>
      <c r="I939" s="3"/>
      <c r="J939" s="3"/>
      <c r="K939" s="3">
        <f t="shared" ref="K939:K941" si="1657">SUM(H939:J939)</f>
        <v>973</v>
      </c>
      <c r="L939" s="69">
        <v>973</v>
      </c>
      <c r="M939" s="3"/>
      <c r="N939" s="3">
        <f t="shared" ref="N939:N941" si="1658">SUM(L939:M939)</f>
        <v>973</v>
      </c>
      <c r="O939" s="3"/>
      <c r="P939" s="3">
        <f t="shared" ref="P939:P941" si="1659">SUM(N939:O939)</f>
        <v>973</v>
      </c>
      <c r="Q939" s="69">
        <v>973</v>
      </c>
      <c r="R939" s="3"/>
      <c r="S939" s="3">
        <f t="shared" ref="S939:S941" si="1660">SUM(Q939:R939)</f>
        <v>973</v>
      </c>
      <c r="T939" s="3"/>
      <c r="U939" s="3">
        <f t="shared" ref="U939:U941" si="1661">SUM(S939:T939)</f>
        <v>973</v>
      </c>
    </row>
    <row r="940" spans="1:23" ht="15.75" outlineLevel="7" x14ac:dyDescent="0.2">
      <c r="A940" s="59" t="s">
        <v>428</v>
      </c>
      <c r="B940" s="59" t="s">
        <v>414</v>
      </c>
      <c r="C940" s="59" t="s">
        <v>290</v>
      </c>
      <c r="D940" s="63" t="s">
        <v>18</v>
      </c>
      <c r="E940" s="80" t="s">
        <v>19</v>
      </c>
      <c r="F940" s="91">
        <v>303.39999999999998</v>
      </c>
      <c r="G940" s="3"/>
      <c r="H940" s="3">
        <f t="shared" si="1656"/>
        <v>303.39999999999998</v>
      </c>
      <c r="I940" s="3"/>
      <c r="J940" s="3"/>
      <c r="K940" s="3">
        <f t="shared" si="1657"/>
        <v>303.39999999999998</v>
      </c>
      <c r="L940" s="69">
        <v>380.5</v>
      </c>
      <c r="M940" s="3"/>
      <c r="N940" s="3">
        <f t="shared" si="1658"/>
        <v>380.5</v>
      </c>
      <c r="O940" s="3"/>
      <c r="P940" s="3">
        <f t="shared" si="1659"/>
        <v>380.5</v>
      </c>
      <c r="Q940" s="69">
        <v>380.5</v>
      </c>
      <c r="R940" s="3"/>
      <c r="S940" s="3">
        <f t="shared" si="1660"/>
        <v>380.5</v>
      </c>
      <c r="T940" s="3"/>
      <c r="U940" s="3">
        <f t="shared" si="1661"/>
        <v>380.5</v>
      </c>
    </row>
    <row r="941" spans="1:23" ht="15.75" outlineLevel="7" x14ac:dyDescent="0.2">
      <c r="A941" s="59" t="s">
        <v>428</v>
      </c>
      <c r="B941" s="59" t="s">
        <v>414</v>
      </c>
      <c r="C941" s="59" t="s">
        <v>290</v>
      </c>
      <c r="D941" s="63" t="s">
        <v>41</v>
      </c>
      <c r="E941" s="80" t="s">
        <v>42</v>
      </c>
      <c r="F941" s="91">
        <v>3066.5</v>
      </c>
      <c r="G941" s="3"/>
      <c r="H941" s="3">
        <f t="shared" si="1656"/>
        <v>3066.5</v>
      </c>
      <c r="I941" s="3"/>
      <c r="J941" s="3"/>
      <c r="K941" s="3">
        <f t="shared" si="1657"/>
        <v>3066.5</v>
      </c>
      <c r="L941" s="69">
        <v>3000</v>
      </c>
      <c r="M941" s="3"/>
      <c r="N941" s="3">
        <f t="shared" si="1658"/>
        <v>3000</v>
      </c>
      <c r="O941" s="3"/>
      <c r="P941" s="3">
        <f t="shared" si="1659"/>
        <v>3000</v>
      </c>
      <c r="Q941" s="69">
        <v>3000</v>
      </c>
      <c r="R941" s="3"/>
      <c r="S941" s="3">
        <f t="shared" si="1660"/>
        <v>3000</v>
      </c>
      <c r="T941" s="3"/>
      <c r="U941" s="3">
        <f t="shared" si="1661"/>
        <v>3000</v>
      </c>
    </row>
    <row r="942" spans="1:23" ht="15.75" outlineLevel="7" x14ac:dyDescent="0.2">
      <c r="A942" s="210" t="s">
        <v>428</v>
      </c>
      <c r="B942" s="210" t="s">
        <v>414</v>
      </c>
      <c r="C942" s="210" t="s">
        <v>777</v>
      </c>
      <c r="D942" s="63"/>
      <c r="E942" s="61" t="s">
        <v>779</v>
      </c>
      <c r="F942" s="91"/>
      <c r="G942" s="3"/>
      <c r="H942" s="64">
        <f>H943</f>
        <v>0</v>
      </c>
      <c r="I942" s="64">
        <f t="shared" ref="I942:J943" si="1662">I943</f>
        <v>0</v>
      </c>
      <c r="J942" s="64">
        <f t="shared" si="1662"/>
        <v>8408.4186499999996</v>
      </c>
      <c r="K942" s="64">
        <f>K943</f>
        <v>8408.4186499999996</v>
      </c>
      <c r="L942" s="69"/>
      <c r="M942" s="3"/>
      <c r="N942" s="3"/>
      <c r="O942" s="3"/>
      <c r="P942" s="3"/>
      <c r="Q942" s="69"/>
      <c r="R942" s="3"/>
      <c r="S942" s="3"/>
      <c r="T942" s="3"/>
      <c r="U942" s="3"/>
    </row>
    <row r="943" spans="1:23" ht="31.5" outlineLevel="7" x14ac:dyDescent="0.2">
      <c r="A943" s="59" t="s">
        <v>428</v>
      </c>
      <c r="B943" s="59" t="s">
        <v>414</v>
      </c>
      <c r="C943" s="59" t="s">
        <v>778</v>
      </c>
      <c r="E943" s="61" t="s">
        <v>331</v>
      </c>
      <c r="F943" s="91"/>
      <c r="G943" s="3"/>
      <c r="H943" s="64">
        <f>H944</f>
        <v>0</v>
      </c>
      <c r="I943" s="64">
        <f t="shared" si="1662"/>
        <v>0</v>
      </c>
      <c r="J943" s="64">
        <f t="shared" si="1662"/>
        <v>8408.4186499999996</v>
      </c>
      <c r="K943" s="64">
        <f t="shared" ref="K943" si="1663">K944</f>
        <v>8408.4186499999996</v>
      </c>
      <c r="L943" s="69"/>
      <c r="M943" s="3"/>
      <c r="N943" s="3"/>
      <c r="O943" s="3"/>
      <c r="P943" s="3"/>
      <c r="Q943" s="69"/>
      <c r="R943" s="3"/>
      <c r="S943" s="3"/>
      <c r="T943" s="3"/>
      <c r="U943" s="3"/>
    </row>
    <row r="944" spans="1:23" ht="15.75" outlineLevel="7" x14ac:dyDescent="0.2">
      <c r="A944" s="59" t="s">
        <v>428</v>
      </c>
      <c r="B944" s="59" t="s">
        <v>414</v>
      </c>
      <c r="C944" s="59" t="s">
        <v>778</v>
      </c>
      <c r="D944" s="63" t="s">
        <v>41</v>
      </c>
      <c r="E944" s="82" t="s">
        <v>42</v>
      </c>
      <c r="F944" s="91"/>
      <c r="G944" s="3"/>
      <c r="H944" s="3">
        <v>0</v>
      </c>
      <c r="I944" s="3"/>
      <c r="J944" s="3">
        <f>742.15589+3866.26276+3800</f>
        <v>8408.4186499999996</v>
      </c>
      <c r="K944" s="3">
        <f>SUM(H944:J944)</f>
        <v>8408.4186499999996</v>
      </c>
      <c r="L944" s="69"/>
      <c r="M944" s="3"/>
      <c r="N944" s="3"/>
      <c r="O944" s="3"/>
      <c r="P944" s="3"/>
      <c r="Q944" s="69"/>
      <c r="R944" s="3"/>
      <c r="S944" s="3"/>
      <c r="T944" s="3"/>
      <c r="U944" s="3"/>
      <c r="W944" s="179"/>
    </row>
    <row r="945" spans="1:21" ht="15.75" hidden="1" outlineLevel="7" x14ac:dyDescent="0.2">
      <c r="A945" s="59"/>
      <c r="B945" s="59"/>
      <c r="C945" s="59"/>
      <c r="D945" s="63"/>
      <c r="E945" s="80"/>
      <c r="F945" s="91"/>
      <c r="G945" s="3"/>
      <c r="H945" s="3"/>
      <c r="I945" s="3"/>
      <c r="J945" s="3"/>
      <c r="K945" s="3"/>
      <c r="L945" s="69"/>
      <c r="M945" s="3"/>
      <c r="N945" s="3"/>
      <c r="O945" s="3"/>
      <c r="P945" s="3"/>
      <c r="Q945" s="69"/>
      <c r="R945" s="3"/>
      <c r="S945" s="3"/>
      <c r="T945" s="3"/>
      <c r="U945" s="3"/>
    </row>
    <row r="946" spans="1:21" ht="15.75" hidden="1" outlineLevel="1" x14ac:dyDescent="0.2">
      <c r="A946" s="210" t="s">
        <v>428</v>
      </c>
      <c r="B946" s="210" t="s">
        <v>429</v>
      </c>
      <c r="C946" s="210"/>
      <c r="D946" s="210"/>
      <c r="E946" s="61" t="s">
        <v>430</v>
      </c>
      <c r="F946" s="64">
        <f t="shared" ref="F946:U947" si="1664">F947</f>
        <v>146774.5</v>
      </c>
      <c r="G946" s="64">
        <f t="shared" si="1664"/>
        <v>0</v>
      </c>
      <c r="H946" s="64">
        <f t="shared" si="1664"/>
        <v>146774.5</v>
      </c>
      <c r="I946" s="64">
        <f t="shared" si="1664"/>
        <v>0</v>
      </c>
      <c r="J946" s="64">
        <f t="shared" si="1664"/>
        <v>0</v>
      </c>
      <c r="K946" s="64">
        <f t="shared" si="1664"/>
        <v>146774.5</v>
      </c>
      <c r="L946" s="64">
        <f t="shared" ref="L946:Q950" si="1665">L947</f>
        <v>146774.5</v>
      </c>
      <c r="M946" s="64">
        <f t="shared" si="1664"/>
        <v>0</v>
      </c>
      <c r="N946" s="64">
        <f t="shared" si="1664"/>
        <v>146774.5</v>
      </c>
      <c r="O946" s="64">
        <f t="shared" si="1664"/>
        <v>0</v>
      </c>
      <c r="P946" s="64">
        <f t="shared" si="1664"/>
        <v>146774.5</v>
      </c>
      <c r="Q946" s="64">
        <f t="shared" si="1665"/>
        <v>146774.5</v>
      </c>
      <c r="R946" s="64">
        <f t="shared" si="1664"/>
        <v>0</v>
      </c>
      <c r="S946" s="64">
        <f t="shared" si="1664"/>
        <v>146774.5</v>
      </c>
      <c r="T946" s="64">
        <f t="shared" si="1664"/>
        <v>0</v>
      </c>
      <c r="U946" s="64">
        <f t="shared" si="1664"/>
        <v>146774.5</v>
      </c>
    </row>
    <row r="947" spans="1:21" ht="15.75" hidden="1" outlineLevel="2" x14ac:dyDescent="0.2">
      <c r="A947" s="210" t="s">
        <v>428</v>
      </c>
      <c r="B947" s="210" t="s">
        <v>429</v>
      </c>
      <c r="C947" s="210" t="s">
        <v>188</v>
      </c>
      <c r="D947" s="210"/>
      <c r="E947" s="61" t="s">
        <v>669</v>
      </c>
      <c r="F947" s="64">
        <f t="shared" si="1664"/>
        <v>146774.5</v>
      </c>
      <c r="G947" s="64">
        <f t="shared" si="1664"/>
        <v>0</v>
      </c>
      <c r="H947" s="64">
        <f t="shared" si="1664"/>
        <v>146774.5</v>
      </c>
      <c r="I947" s="64">
        <f t="shared" si="1664"/>
        <v>0</v>
      </c>
      <c r="J947" s="64">
        <f t="shared" si="1664"/>
        <v>0</v>
      </c>
      <c r="K947" s="64">
        <f t="shared" si="1664"/>
        <v>146774.5</v>
      </c>
      <c r="L947" s="64">
        <f t="shared" si="1665"/>
        <v>146774.5</v>
      </c>
      <c r="M947" s="64">
        <f t="shared" si="1664"/>
        <v>0</v>
      </c>
      <c r="N947" s="64">
        <f t="shared" si="1664"/>
        <v>146774.5</v>
      </c>
      <c r="O947" s="64">
        <f t="shared" si="1664"/>
        <v>0</v>
      </c>
      <c r="P947" s="64">
        <f t="shared" si="1664"/>
        <v>146774.5</v>
      </c>
      <c r="Q947" s="64">
        <f t="shared" si="1665"/>
        <v>146774.5</v>
      </c>
      <c r="R947" s="64">
        <f t="shared" si="1664"/>
        <v>0</v>
      </c>
      <c r="S947" s="64">
        <f t="shared" si="1664"/>
        <v>146774.5</v>
      </c>
      <c r="T947" s="64">
        <f t="shared" si="1664"/>
        <v>0</v>
      </c>
      <c r="U947" s="64">
        <f t="shared" si="1664"/>
        <v>146774.5</v>
      </c>
    </row>
    <row r="948" spans="1:21" ht="31.5" hidden="1" outlineLevel="7" x14ac:dyDescent="0.2">
      <c r="A948" s="210" t="s">
        <v>428</v>
      </c>
      <c r="B948" s="210" t="s">
        <v>429</v>
      </c>
      <c r="C948" s="210" t="s">
        <v>280</v>
      </c>
      <c r="D948" s="210"/>
      <c r="E948" s="61" t="s">
        <v>670</v>
      </c>
      <c r="F948" s="64">
        <f t="shared" ref="F948:U950" si="1666">F949</f>
        <v>146774.5</v>
      </c>
      <c r="G948" s="64">
        <f t="shared" si="1666"/>
        <v>0</v>
      </c>
      <c r="H948" s="64">
        <f t="shared" si="1666"/>
        <v>146774.5</v>
      </c>
      <c r="I948" s="64">
        <f t="shared" si="1666"/>
        <v>0</v>
      </c>
      <c r="J948" s="64">
        <f t="shared" si="1666"/>
        <v>0</v>
      </c>
      <c r="K948" s="64">
        <f t="shared" si="1666"/>
        <v>146774.5</v>
      </c>
      <c r="L948" s="64">
        <f t="shared" si="1665"/>
        <v>146774.5</v>
      </c>
      <c r="M948" s="64">
        <f t="shared" si="1666"/>
        <v>0</v>
      </c>
      <c r="N948" s="64">
        <f t="shared" si="1666"/>
        <v>146774.5</v>
      </c>
      <c r="O948" s="64">
        <f t="shared" si="1666"/>
        <v>0</v>
      </c>
      <c r="P948" s="64">
        <f t="shared" si="1666"/>
        <v>146774.5</v>
      </c>
      <c r="Q948" s="64">
        <f t="shared" si="1665"/>
        <v>146774.5</v>
      </c>
      <c r="R948" s="64">
        <f t="shared" si="1666"/>
        <v>0</v>
      </c>
      <c r="S948" s="64">
        <f t="shared" si="1666"/>
        <v>146774.5</v>
      </c>
      <c r="T948" s="64">
        <f t="shared" si="1666"/>
        <v>0</v>
      </c>
      <c r="U948" s="64">
        <f t="shared" si="1666"/>
        <v>146774.5</v>
      </c>
    </row>
    <row r="949" spans="1:21" ht="31.5" hidden="1" outlineLevel="7" x14ac:dyDescent="0.2">
      <c r="A949" s="210" t="s">
        <v>428</v>
      </c>
      <c r="B949" s="210" t="s">
        <v>429</v>
      </c>
      <c r="C949" s="210" t="s">
        <v>281</v>
      </c>
      <c r="D949" s="210"/>
      <c r="E949" s="61" t="s">
        <v>26</v>
      </c>
      <c r="F949" s="64">
        <f t="shared" si="1666"/>
        <v>146774.5</v>
      </c>
      <c r="G949" s="64">
        <f t="shared" si="1666"/>
        <v>0</v>
      </c>
      <c r="H949" s="64">
        <f t="shared" si="1666"/>
        <v>146774.5</v>
      </c>
      <c r="I949" s="64">
        <f t="shared" si="1666"/>
        <v>0</v>
      </c>
      <c r="J949" s="64">
        <f t="shared" si="1666"/>
        <v>0</v>
      </c>
      <c r="K949" s="64">
        <f t="shared" si="1666"/>
        <v>146774.5</v>
      </c>
      <c r="L949" s="64">
        <f t="shared" si="1665"/>
        <v>146774.5</v>
      </c>
      <c r="M949" s="64">
        <f t="shared" si="1666"/>
        <v>0</v>
      </c>
      <c r="N949" s="64">
        <f t="shared" si="1666"/>
        <v>146774.5</v>
      </c>
      <c r="O949" s="64">
        <f t="shared" si="1666"/>
        <v>0</v>
      </c>
      <c r="P949" s="64">
        <f t="shared" si="1666"/>
        <v>146774.5</v>
      </c>
      <c r="Q949" s="64">
        <f t="shared" si="1665"/>
        <v>146774.5</v>
      </c>
      <c r="R949" s="64">
        <f t="shared" si="1666"/>
        <v>0</v>
      </c>
      <c r="S949" s="64">
        <f t="shared" si="1666"/>
        <v>146774.5</v>
      </c>
      <c r="T949" s="64">
        <f t="shared" si="1666"/>
        <v>0</v>
      </c>
      <c r="U949" s="64">
        <f t="shared" si="1666"/>
        <v>146774.5</v>
      </c>
    </row>
    <row r="950" spans="1:21" ht="31.5" hidden="1" outlineLevel="7" x14ac:dyDescent="0.2">
      <c r="A950" s="210" t="s">
        <v>428</v>
      </c>
      <c r="B950" s="210" t="s">
        <v>429</v>
      </c>
      <c r="C950" s="210" t="s">
        <v>282</v>
      </c>
      <c r="D950" s="210"/>
      <c r="E950" s="61" t="s">
        <v>579</v>
      </c>
      <c r="F950" s="64">
        <f t="shared" si="1666"/>
        <v>146774.5</v>
      </c>
      <c r="G950" s="64">
        <f t="shared" si="1666"/>
        <v>0</v>
      </c>
      <c r="H950" s="64">
        <f t="shared" si="1666"/>
        <v>146774.5</v>
      </c>
      <c r="I950" s="64">
        <f t="shared" si="1666"/>
        <v>0</v>
      </c>
      <c r="J950" s="64">
        <f t="shared" si="1666"/>
        <v>0</v>
      </c>
      <c r="K950" s="64">
        <f t="shared" si="1666"/>
        <v>146774.5</v>
      </c>
      <c r="L950" s="64">
        <f t="shared" si="1665"/>
        <v>146774.5</v>
      </c>
      <c r="M950" s="64">
        <f t="shared" si="1666"/>
        <v>0</v>
      </c>
      <c r="N950" s="64">
        <f t="shared" si="1666"/>
        <v>146774.5</v>
      </c>
      <c r="O950" s="64">
        <f t="shared" si="1666"/>
        <v>0</v>
      </c>
      <c r="P950" s="64">
        <f t="shared" si="1666"/>
        <v>146774.5</v>
      </c>
      <c r="Q950" s="64">
        <f t="shared" si="1665"/>
        <v>146774.5</v>
      </c>
      <c r="R950" s="64">
        <f t="shared" si="1666"/>
        <v>0</v>
      </c>
      <c r="S950" s="64">
        <f t="shared" si="1666"/>
        <v>146774.5</v>
      </c>
      <c r="T950" s="64">
        <f t="shared" si="1666"/>
        <v>0</v>
      </c>
      <c r="U950" s="64">
        <f t="shared" si="1666"/>
        <v>146774.5</v>
      </c>
    </row>
    <row r="951" spans="1:21" ht="15.75" hidden="1" outlineLevel="7" x14ac:dyDescent="0.2">
      <c r="A951" s="59" t="s">
        <v>428</v>
      </c>
      <c r="B951" s="59" t="s">
        <v>429</v>
      </c>
      <c r="C951" s="59" t="s">
        <v>282</v>
      </c>
      <c r="D951" s="59" t="s">
        <v>41</v>
      </c>
      <c r="E951" s="82" t="s">
        <v>42</v>
      </c>
      <c r="F951" s="3">
        <f>146774.5</f>
        <v>146774.5</v>
      </c>
      <c r="G951" s="3"/>
      <c r="H951" s="3">
        <f>SUM(F951:G951)</f>
        <v>146774.5</v>
      </c>
      <c r="I951" s="3"/>
      <c r="J951" s="3"/>
      <c r="K951" s="3">
        <f>SUM(H951:J951)</f>
        <v>146774.5</v>
      </c>
      <c r="L951" s="69">
        <v>146774.5</v>
      </c>
      <c r="M951" s="3"/>
      <c r="N951" s="3">
        <f>SUM(L951:M951)</f>
        <v>146774.5</v>
      </c>
      <c r="O951" s="3"/>
      <c r="P951" s="3">
        <f>SUM(N951:O951)</f>
        <v>146774.5</v>
      </c>
      <c r="Q951" s="69">
        <v>146774.5</v>
      </c>
      <c r="R951" s="3"/>
      <c r="S951" s="3">
        <f>SUM(Q951:R951)</f>
        <v>146774.5</v>
      </c>
      <c r="T951" s="3"/>
      <c r="U951" s="3">
        <f>SUM(S951:T951)</f>
        <v>146774.5</v>
      </c>
    </row>
    <row r="952" spans="1:21" ht="15.75" hidden="1" outlineLevel="1" x14ac:dyDescent="0.2">
      <c r="A952" s="210" t="s">
        <v>428</v>
      </c>
      <c r="B952" s="210" t="s">
        <v>431</v>
      </c>
      <c r="C952" s="210"/>
      <c r="D952" s="210"/>
      <c r="E952" s="61" t="s">
        <v>432</v>
      </c>
      <c r="F952" s="64">
        <f t="shared" ref="F952:U955" si="1667">F953</f>
        <v>6722.9</v>
      </c>
      <c r="G952" s="64">
        <f t="shared" si="1667"/>
        <v>0</v>
      </c>
      <c r="H952" s="64">
        <f t="shared" si="1667"/>
        <v>6722.9</v>
      </c>
      <c r="I952" s="64">
        <f t="shared" si="1667"/>
        <v>0</v>
      </c>
      <c r="J952" s="64">
        <f t="shared" si="1667"/>
        <v>0</v>
      </c>
      <c r="K952" s="64">
        <f t="shared" si="1667"/>
        <v>6722.9</v>
      </c>
      <c r="L952" s="64">
        <f t="shared" ref="L952:Q955" si="1668">L953</f>
        <v>6722.9</v>
      </c>
      <c r="M952" s="64">
        <f t="shared" si="1667"/>
        <v>0</v>
      </c>
      <c r="N952" s="64">
        <f t="shared" si="1667"/>
        <v>6722.9</v>
      </c>
      <c r="O952" s="64">
        <f t="shared" si="1667"/>
        <v>0</v>
      </c>
      <c r="P952" s="64">
        <f t="shared" si="1667"/>
        <v>6722.9</v>
      </c>
      <c r="Q952" s="64">
        <f t="shared" si="1668"/>
        <v>6722.9</v>
      </c>
      <c r="R952" s="64">
        <f t="shared" si="1667"/>
        <v>0</v>
      </c>
      <c r="S952" s="64">
        <f t="shared" si="1667"/>
        <v>6722.9</v>
      </c>
      <c r="T952" s="64">
        <f t="shared" si="1667"/>
        <v>0</v>
      </c>
      <c r="U952" s="64">
        <f t="shared" si="1667"/>
        <v>6722.9</v>
      </c>
    </row>
    <row r="953" spans="1:21" ht="15.75" hidden="1" outlineLevel="2" x14ac:dyDescent="0.2">
      <c r="A953" s="210" t="s">
        <v>428</v>
      </c>
      <c r="B953" s="210" t="s">
        <v>431</v>
      </c>
      <c r="C953" s="210" t="s">
        <v>188</v>
      </c>
      <c r="D953" s="210"/>
      <c r="E953" s="61" t="s">
        <v>669</v>
      </c>
      <c r="F953" s="64">
        <f t="shared" si="1667"/>
        <v>6722.9</v>
      </c>
      <c r="G953" s="64">
        <f t="shared" si="1667"/>
        <v>0</v>
      </c>
      <c r="H953" s="64">
        <f t="shared" si="1667"/>
        <v>6722.9</v>
      </c>
      <c r="I953" s="64">
        <f t="shared" si="1667"/>
        <v>0</v>
      </c>
      <c r="J953" s="64">
        <f t="shared" si="1667"/>
        <v>0</v>
      </c>
      <c r="K953" s="64">
        <f t="shared" si="1667"/>
        <v>6722.9</v>
      </c>
      <c r="L953" s="64">
        <f t="shared" si="1668"/>
        <v>6722.9</v>
      </c>
      <c r="M953" s="64">
        <f t="shared" si="1667"/>
        <v>0</v>
      </c>
      <c r="N953" s="64">
        <f t="shared" si="1667"/>
        <v>6722.9</v>
      </c>
      <c r="O953" s="64">
        <f t="shared" si="1667"/>
        <v>0</v>
      </c>
      <c r="P953" s="64">
        <f t="shared" si="1667"/>
        <v>6722.9</v>
      </c>
      <c r="Q953" s="64">
        <f t="shared" si="1668"/>
        <v>6722.9</v>
      </c>
      <c r="R953" s="64">
        <f t="shared" si="1667"/>
        <v>0</v>
      </c>
      <c r="S953" s="64">
        <f t="shared" si="1667"/>
        <v>6722.9</v>
      </c>
      <c r="T953" s="64">
        <f t="shared" si="1667"/>
        <v>0</v>
      </c>
      <c r="U953" s="64">
        <f t="shared" si="1667"/>
        <v>6722.9</v>
      </c>
    </row>
    <row r="954" spans="1:21" ht="31.5" hidden="1" outlineLevel="3" x14ac:dyDescent="0.2">
      <c r="A954" s="210" t="s">
        <v>428</v>
      </c>
      <c r="B954" s="210" t="s">
        <v>431</v>
      </c>
      <c r="C954" s="210" t="s">
        <v>280</v>
      </c>
      <c r="D954" s="210"/>
      <c r="E954" s="61" t="s">
        <v>670</v>
      </c>
      <c r="F954" s="64">
        <f t="shared" si="1667"/>
        <v>6722.9</v>
      </c>
      <c r="G954" s="64">
        <f t="shared" si="1667"/>
        <v>0</v>
      </c>
      <c r="H954" s="64">
        <f t="shared" si="1667"/>
        <v>6722.9</v>
      </c>
      <c r="I954" s="64">
        <f t="shared" si="1667"/>
        <v>0</v>
      </c>
      <c r="J954" s="64">
        <f t="shared" si="1667"/>
        <v>0</v>
      </c>
      <c r="K954" s="64">
        <f t="shared" si="1667"/>
        <v>6722.9</v>
      </c>
      <c r="L954" s="64">
        <f t="shared" si="1668"/>
        <v>6722.9</v>
      </c>
      <c r="M954" s="64">
        <f t="shared" si="1667"/>
        <v>0</v>
      </c>
      <c r="N954" s="64">
        <f t="shared" si="1667"/>
        <v>6722.9</v>
      </c>
      <c r="O954" s="64">
        <f t="shared" si="1667"/>
        <v>0</v>
      </c>
      <c r="P954" s="64">
        <f t="shared" si="1667"/>
        <v>6722.9</v>
      </c>
      <c r="Q954" s="64">
        <f t="shared" si="1668"/>
        <v>6722.9</v>
      </c>
      <c r="R954" s="64">
        <f t="shared" si="1667"/>
        <v>0</v>
      </c>
      <c r="S954" s="64">
        <f t="shared" si="1667"/>
        <v>6722.9</v>
      </c>
      <c r="T954" s="64">
        <f t="shared" si="1667"/>
        <v>0</v>
      </c>
      <c r="U954" s="64">
        <f t="shared" si="1667"/>
        <v>6722.9</v>
      </c>
    </row>
    <row r="955" spans="1:21" ht="31.5" hidden="1" outlineLevel="4" x14ac:dyDescent="0.2">
      <c r="A955" s="210" t="s">
        <v>428</v>
      </c>
      <c r="B955" s="210" t="s">
        <v>431</v>
      </c>
      <c r="C955" s="210" t="s">
        <v>281</v>
      </c>
      <c r="D955" s="210"/>
      <c r="E955" s="61" t="s">
        <v>26</v>
      </c>
      <c r="F955" s="64">
        <f t="shared" si="1667"/>
        <v>6722.9</v>
      </c>
      <c r="G955" s="64">
        <f t="shared" si="1667"/>
        <v>0</v>
      </c>
      <c r="H955" s="64">
        <f t="shared" si="1667"/>
        <v>6722.9</v>
      </c>
      <c r="I955" s="64">
        <f t="shared" si="1667"/>
        <v>0</v>
      </c>
      <c r="J955" s="64">
        <f t="shared" si="1667"/>
        <v>0</v>
      </c>
      <c r="K955" s="64">
        <f t="shared" si="1667"/>
        <v>6722.9</v>
      </c>
      <c r="L955" s="64">
        <f t="shared" si="1668"/>
        <v>6722.9</v>
      </c>
      <c r="M955" s="64">
        <f t="shared" si="1667"/>
        <v>0</v>
      </c>
      <c r="N955" s="64">
        <f t="shared" si="1667"/>
        <v>6722.9</v>
      </c>
      <c r="O955" s="64">
        <f t="shared" si="1667"/>
        <v>0</v>
      </c>
      <c r="P955" s="64">
        <f t="shared" si="1667"/>
        <v>6722.9</v>
      </c>
      <c r="Q955" s="64">
        <f t="shared" si="1668"/>
        <v>6722.9</v>
      </c>
      <c r="R955" s="64">
        <f t="shared" si="1667"/>
        <v>0</v>
      </c>
      <c r="S955" s="64">
        <f t="shared" si="1667"/>
        <v>6722.9</v>
      </c>
      <c r="T955" s="64">
        <f t="shared" si="1667"/>
        <v>0</v>
      </c>
      <c r="U955" s="64">
        <f t="shared" si="1667"/>
        <v>6722.9</v>
      </c>
    </row>
    <row r="956" spans="1:21" ht="15.75" hidden="1" outlineLevel="5" x14ac:dyDescent="0.2">
      <c r="A956" s="210" t="s">
        <v>428</v>
      </c>
      <c r="B956" s="210" t="s">
        <v>431</v>
      </c>
      <c r="C956" s="210" t="s">
        <v>292</v>
      </c>
      <c r="D956" s="210"/>
      <c r="E956" s="61" t="s">
        <v>28</v>
      </c>
      <c r="F956" s="64">
        <f t="shared" ref="F956:I956" si="1669">F957+F958</f>
        <v>6722.9</v>
      </c>
      <c r="G956" s="64">
        <f t="shared" si="1669"/>
        <v>0</v>
      </c>
      <c r="H956" s="64">
        <f t="shared" si="1669"/>
        <v>6722.9</v>
      </c>
      <c r="I956" s="64">
        <f t="shared" si="1669"/>
        <v>0</v>
      </c>
      <c r="J956" s="64">
        <f t="shared" ref="J956:K956" si="1670">J957+J958</f>
        <v>0</v>
      </c>
      <c r="K956" s="64">
        <f t="shared" si="1670"/>
        <v>6722.9</v>
      </c>
      <c r="L956" s="64">
        <f t="shared" ref="L956:S956" si="1671">L957+L958</f>
        <v>6722.9</v>
      </c>
      <c r="M956" s="64">
        <f t="shared" si="1671"/>
        <v>0</v>
      </c>
      <c r="N956" s="64">
        <f t="shared" si="1671"/>
        <v>6722.9</v>
      </c>
      <c r="O956" s="64">
        <f t="shared" ref="O956:P956" si="1672">O957+O958</f>
        <v>0</v>
      </c>
      <c r="P956" s="64">
        <f t="shared" si="1672"/>
        <v>6722.9</v>
      </c>
      <c r="Q956" s="64">
        <f t="shared" si="1671"/>
        <v>6722.9</v>
      </c>
      <c r="R956" s="64">
        <f t="shared" si="1671"/>
        <v>0</v>
      </c>
      <c r="S956" s="64">
        <f t="shared" si="1671"/>
        <v>6722.9</v>
      </c>
      <c r="T956" s="64">
        <f t="shared" ref="T956:U956" si="1673">T957+T958</f>
        <v>0</v>
      </c>
      <c r="U956" s="64">
        <f t="shared" si="1673"/>
        <v>6722.9</v>
      </c>
    </row>
    <row r="957" spans="1:21" ht="31.5" hidden="1" outlineLevel="7" x14ac:dyDescent="0.2">
      <c r="A957" s="59" t="s">
        <v>428</v>
      </c>
      <c r="B957" s="59" t="s">
        <v>431</v>
      </c>
      <c r="C957" s="59" t="s">
        <v>292</v>
      </c>
      <c r="D957" s="59" t="s">
        <v>3</v>
      </c>
      <c r="E957" s="82" t="s">
        <v>4</v>
      </c>
      <c r="F957" s="91">
        <v>6594.5</v>
      </c>
      <c r="G957" s="3"/>
      <c r="H957" s="3">
        <f t="shared" ref="H957:H958" si="1674">SUM(F957:G957)</f>
        <v>6594.5</v>
      </c>
      <c r="I957" s="3"/>
      <c r="J957" s="3"/>
      <c r="K957" s="3">
        <f t="shared" ref="K957:K958" si="1675">SUM(H957:J957)</f>
        <v>6594.5</v>
      </c>
      <c r="L957" s="69">
        <v>6594.5</v>
      </c>
      <c r="M957" s="3"/>
      <c r="N957" s="3">
        <f t="shared" ref="N957:N958" si="1676">SUM(L957:M957)</f>
        <v>6594.5</v>
      </c>
      <c r="O957" s="3"/>
      <c r="P957" s="3">
        <f t="shared" ref="P957:P958" si="1677">SUM(N957:O957)</f>
        <v>6594.5</v>
      </c>
      <c r="Q957" s="69">
        <v>6594.5</v>
      </c>
      <c r="R957" s="3"/>
      <c r="S957" s="3">
        <f t="shared" ref="S957:S958" si="1678">SUM(Q957:R957)</f>
        <v>6594.5</v>
      </c>
      <c r="T957" s="3"/>
      <c r="U957" s="3">
        <f t="shared" ref="U957:U958" si="1679">SUM(S957:T957)</f>
        <v>6594.5</v>
      </c>
    </row>
    <row r="958" spans="1:21" ht="15.75" hidden="1" outlineLevel="7" x14ac:dyDescent="0.2">
      <c r="A958" s="59" t="s">
        <v>428</v>
      </c>
      <c r="B958" s="59" t="s">
        <v>431</v>
      </c>
      <c r="C958" s="59" t="s">
        <v>292</v>
      </c>
      <c r="D958" s="59" t="s">
        <v>6</v>
      </c>
      <c r="E958" s="82" t="s">
        <v>7</v>
      </c>
      <c r="F958" s="91">
        <v>128.4</v>
      </c>
      <c r="G958" s="3"/>
      <c r="H958" s="3">
        <f t="shared" si="1674"/>
        <v>128.4</v>
      </c>
      <c r="I958" s="3"/>
      <c r="J958" s="3"/>
      <c r="K958" s="3">
        <f t="shared" si="1675"/>
        <v>128.4</v>
      </c>
      <c r="L958" s="69">
        <v>128.4</v>
      </c>
      <c r="M958" s="3"/>
      <c r="N958" s="3">
        <f t="shared" si="1676"/>
        <v>128.4</v>
      </c>
      <c r="O958" s="3"/>
      <c r="P958" s="3">
        <f t="shared" si="1677"/>
        <v>128.4</v>
      </c>
      <c r="Q958" s="69">
        <v>128.4</v>
      </c>
      <c r="R958" s="3"/>
      <c r="S958" s="3">
        <f t="shared" si="1678"/>
        <v>128.4</v>
      </c>
      <c r="T958" s="3"/>
      <c r="U958" s="3">
        <f t="shared" si="1679"/>
        <v>128.4</v>
      </c>
    </row>
    <row r="959" spans="1:21" ht="15.75" hidden="1" outlineLevel="7" x14ac:dyDescent="0.2">
      <c r="A959" s="59"/>
      <c r="B959" s="59"/>
      <c r="C959" s="59"/>
      <c r="D959" s="59"/>
      <c r="E959" s="82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1:21" ht="15.75" hidden="1" x14ac:dyDescent="0.2">
      <c r="A960" s="210" t="s">
        <v>433</v>
      </c>
      <c r="B960" s="210"/>
      <c r="C960" s="210"/>
      <c r="D960" s="210"/>
      <c r="E960" s="61" t="s">
        <v>712</v>
      </c>
      <c r="F960" s="64">
        <f>F962+F972+F999</f>
        <v>132364.79999999999</v>
      </c>
      <c r="G960" s="64">
        <f t="shared" ref="G960:I960" si="1680">G962+G972+G999</f>
        <v>-771.1</v>
      </c>
      <c r="H960" s="64">
        <f t="shared" si="1680"/>
        <v>131593.69999999998</v>
      </c>
      <c r="I960" s="64">
        <f t="shared" si="1680"/>
        <v>0</v>
      </c>
      <c r="J960" s="64">
        <f t="shared" ref="J960:K960" si="1681">J962+J972+J999</f>
        <v>0</v>
      </c>
      <c r="K960" s="64">
        <f t="shared" si="1681"/>
        <v>131593.69999999998</v>
      </c>
      <c r="L960" s="64">
        <f>L962+L972+L999</f>
        <v>184010.69999999998</v>
      </c>
      <c r="M960" s="64">
        <f t="shared" ref="M960:N960" si="1682">M962+M972+M999</f>
        <v>-161.10000000000002</v>
      </c>
      <c r="N960" s="64">
        <f t="shared" si="1682"/>
        <v>183849.59999999998</v>
      </c>
      <c r="O960" s="64">
        <f t="shared" ref="O960:P960" si="1683">O962+O972+O999</f>
        <v>0</v>
      </c>
      <c r="P960" s="64">
        <f t="shared" si="1683"/>
        <v>183849.59999999998</v>
      </c>
      <c r="Q960" s="64">
        <f>Q962+Q972+Q999</f>
        <v>262501.99999999994</v>
      </c>
      <c r="R960" s="64">
        <f t="shared" ref="R960:S960" si="1684">R962+R972+R999</f>
        <v>-2128.2159499999993</v>
      </c>
      <c r="S960" s="64">
        <f t="shared" si="1684"/>
        <v>260373.78404999999</v>
      </c>
      <c r="T960" s="64">
        <f t="shared" ref="T960:U960" si="1685">T962+T972+T999</f>
        <v>0</v>
      </c>
      <c r="U960" s="64">
        <f t="shared" si="1685"/>
        <v>260373.78404999999</v>
      </c>
    </row>
    <row r="961" spans="1:21" ht="15.75" hidden="1" x14ac:dyDescent="0.2">
      <c r="A961" s="210" t="s">
        <v>433</v>
      </c>
      <c r="B961" s="210" t="s">
        <v>341</v>
      </c>
      <c r="C961" s="210"/>
      <c r="D961" s="210"/>
      <c r="E961" s="60" t="s">
        <v>342</v>
      </c>
      <c r="F961" s="64">
        <f>F962+F972</f>
        <v>132219.69999999998</v>
      </c>
      <c r="G961" s="64">
        <f t="shared" ref="G961:I961" si="1686">G962+G972</f>
        <v>-771.1</v>
      </c>
      <c r="H961" s="64">
        <f t="shared" si="1686"/>
        <v>131448.59999999998</v>
      </c>
      <c r="I961" s="64">
        <f t="shared" si="1686"/>
        <v>0</v>
      </c>
      <c r="J961" s="64">
        <f t="shared" ref="J961:K961" si="1687">J962+J972</f>
        <v>0</v>
      </c>
      <c r="K961" s="64">
        <f t="shared" si="1687"/>
        <v>131448.59999999998</v>
      </c>
      <c r="L961" s="64">
        <f>L962+L972</f>
        <v>183865.59999999998</v>
      </c>
      <c r="M961" s="64">
        <f t="shared" ref="M961:O961" si="1688">M962+M972</f>
        <v>-161.10000000000002</v>
      </c>
      <c r="N961" s="64">
        <f t="shared" ref="N961:P961" si="1689">N962+N972</f>
        <v>183704.49999999997</v>
      </c>
      <c r="O961" s="64">
        <f t="shared" si="1688"/>
        <v>0</v>
      </c>
      <c r="P961" s="64">
        <f t="shared" si="1689"/>
        <v>183704.49999999997</v>
      </c>
      <c r="Q961" s="64">
        <f>Q962+Q972</f>
        <v>262356.89999999997</v>
      </c>
      <c r="R961" s="64">
        <f t="shared" ref="R961:T961" si="1690">R962+R972</f>
        <v>-2128.2159499999993</v>
      </c>
      <c r="S961" s="64">
        <f t="shared" ref="S961:U961" si="1691">S962+S972</f>
        <v>260228.68404999998</v>
      </c>
      <c r="T961" s="64">
        <f t="shared" si="1690"/>
        <v>0</v>
      </c>
      <c r="U961" s="64">
        <f t="shared" si="1691"/>
        <v>260228.68404999998</v>
      </c>
    </row>
    <row r="962" spans="1:21" ht="31.5" hidden="1" outlineLevel="1" x14ac:dyDescent="0.2">
      <c r="A962" s="210" t="s">
        <v>433</v>
      </c>
      <c r="B962" s="210" t="s">
        <v>343</v>
      </c>
      <c r="C962" s="210"/>
      <c r="D962" s="210"/>
      <c r="E962" s="61" t="s">
        <v>344</v>
      </c>
      <c r="F962" s="64">
        <f t="shared" ref="F962:U964" si="1692">F963</f>
        <v>27829.599999999999</v>
      </c>
      <c r="G962" s="64">
        <f t="shared" si="1692"/>
        <v>-771.1</v>
      </c>
      <c r="H962" s="64">
        <f t="shared" si="1692"/>
        <v>27058.5</v>
      </c>
      <c r="I962" s="64">
        <f t="shared" si="1692"/>
        <v>0</v>
      </c>
      <c r="J962" s="64">
        <f t="shared" si="1692"/>
        <v>0</v>
      </c>
      <c r="K962" s="64">
        <f t="shared" si="1692"/>
        <v>27058.5</v>
      </c>
      <c r="L962" s="64">
        <f t="shared" ref="L962:Q964" si="1693">L963</f>
        <v>27834</v>
      </c>
      <c r="M962" s="64">
        <f t="shared" si="1692"/>
        <v>-771.1</v>
      </c>
      <c r="N962" s="64">
        <f t="shared" si="1692"/>
        <v>27062.9</v>
      </c>
      <c r="O962" s="64">
        <f t="shared" si="1692"/>
        <v>0</v>
      </c>
      <c r="P962" s="64">
        <f t="shared" si="1692"/>
        <v>27062.9</v>
      </c>
      <c r="Q962" s="64">
        <f t="shared" si="1693"/>
        <v>27834.1</v>
      </c>
      <c r="R962" s="64">
        <f t="shared" si="1692"/>
        <v>-771.1</v>
      </c>
      <c r="S962" s="64">
        <f t="shared" si="1692"/>
        <v>27063</v>
      </c>
      <c r="T962" s="64">
        <f t="shared" si="1692"/>
        <v>0</v>
      </c>
      <c r="U962" s="64">
        <f t="shared" si="1692"/>
        <v>27063</v>
      </c>
    </row>
    <row r="963" spans="1:21" ht="31.5" hidden="1" outlineLevel="2" x14ac:dyDescent="0.2">
      <c r="A963" s="210" t="s">
        <v>433</v>
      </c>
      <c r="B963" s="210" t="s">
        <v>343</v>
      </c>
      <c r="C963" s="210" t="s">
        <v>23</v>
      </c>
      <c r="D963" s="210"/>
      <c r="E963" s="61" t="s">
        <v>672</v>
      </c>
      <c r="F963" s="64">
        <f t="shared" si="1692"/>
        <v>27829.599999999999</v>
      </c>
      <c r="G963" s="64">
        <f t="shared" si="1692"/>
        <v>-771.1</v>
      </c>
      <c r="H963" s="64">
        <f t="shared" si="1692"/>
        <v>27058.5</v>
      </c>
      <c r="I963" s="64">
        <f t="shared" si="1692"/>
        <v>0</v>
      </c>
      <c r="J963" s="64">
        <f t="shared" si="1692"/>
        <v>0</v>
      </c>
      <c r="K963" s="64">
        <f t="shared" si="1692"/>
        <v>27058.5</v>
      </c>
      <c r="L963" s="64">
        <f t="shared" si="1693"/>
        <v>27834</v>
      </c>
      <c r="M963" s="64">
        <f t="shared" si="1692"/>
        <v>-771.1</v>
      </c>
      <c r="N963" s="64">
        <f t="shared" si="1692"/>
        <v>27062.9</v>
      </c>
      <c r="O963" s="64">
        <f t="shared" si="1692"/>
        <v>0</v>
      </c>
      <c r="P963" s="64">
        <f t="shared" si="1692"/>
        <v>27062.9</v>
      </c>
      <c r="Q963" s="64">
        <f t="shared" si="1693"/>
        <v>27834.1</v>
      </c>
      <c r="R963" s="64">
        <f t="shared" si="1692"/>
        <v>-771.1</v>
      </c>
      <c r="S963" s="64">
        <f t="shared" si="1692"/>
        <v>27063</v>
      </c>
      <c r="T963" s="64">
        <f t="shared" si="1692"/>
        <v>0</v>
      </c>
      <c r="U963" s="64">
        <f t="shared" si="1692"/>
        <v>27063</v>
      </c>
    </row>
    <row r="964" spans="1:21" ht="31.5" hidden="1" outlineLevel="3" x14ac:dyDescent="0.2">
      <c r="A964" s="210" t="s">
        <v>433</v>
      </c>
      <c r="B964" s="210" t="s">
        <v>343</v>
      </c>
      <c r="C964" s="210" t="s">
        <v>24</v>
      </c>
      <c r="D964" s="210"/>
      <c r="E964" s="61" t="s">
        <v>673</v>
      </c>
      <c r="F964" s="64">
        <f t="shared" si="1692"/>
        <v>27829.599999999999</v>
      </c>
      <c r="G964" s="64">
        <f t="shared" si="1692"/>
        <v>-771.1</v>
      </c>
      <c r="H964" s="64">
        <f t="shared" si="1692"/>
        <v>27058.5</v>
      </c>
      <c r="I964" s="64">
        <f t="shared" si="1692"/>
        <v>0</v>
      </c>
      <c r="J964" s="64">
        <f t="shared" si="1692"/>
        <v>0</v>
      </c>
      <c r="K964" s="64">
        <f t="shared" si="1692"/>
        <v>27058.5</v>
      </c>
      <c r="L964" s="64">
        <f t="shared" si="1693"/>
        <v>27834</v>
      </c>
      <c r="M964" s="64">
        <f t="shared" si="1692"/>
        <v>-771.1</v>
      </c>
      <c r="N964" s="64">
        <f t="shared" si="1692"/>
        <v>27062.9</v>
      </c>
      <c r="O964" s="64">
        <f t="shared" si="1692"/>
        <v>0</v>
      </c>
      <c r="P964" s="64">
        <f t="shared" si="1692"/>
        <v>27062.9</v>
      </c>
      <c r="Q964" s="64">
        <f t="shared" si="1693"/>
        <v>27834.1</v>
      </c>
      <c r="R964" s="64">
        <f t="shared" si="1692"/>
        <v>-771.1</v>
      </c>
      <c r="S964" s="64">
        <f t="shared" si="1692"/>
        <v>27063</v>
      </c>
      <c r="T964" s="64">
        <f t="shared" si="1692"/>
        <v>0</v>
      </c>
      <c r="U964" s="64">
        <f t="shared" si="1692"/>
        <v>27063</v>
      </c>
    </row>
    <row r="965" spans="1:21" ht="31.5" hidden="1" outlineLevel="4" x14ac:dyDescent="0.2">
      <c r="A965" s="210" t="s">
        <v>433</v>
      </c>
      <c r="B965" s="210" t="s">
        <v>343</v>
      </c>
      <c r="C965" s="210" t="s">
        <v>293</v>
      </c>
      <c r="D965" s="210"/>
      <c r="E965" s="61" t="s">
        <v>713</v>
      </c>
      <c r="F965" s="64">
        <f>F966+F970</f>
        <v>27829.599999999999</v>
      </c>
      <c r="G965" s="64">
        <f t="shared" ref="G965:I965" si="1694">G966+G970</f>
        <v>-771.1</v>
      </c>
      <c r="H965" s="64">
        <f t="shared" si="1694"/>
        <v>27058.5</v>
      </c>
      <c r="I965" s="64">
        <f t="shared" si="1694"/>
        <v>0</v>
      </c>
      <c r="J965" s="64">
        <f t="shared" ref="J965:K965" si="1695">J966+J970</f>
        <v>0</v>
      </c>
      <c r="K965" s="64">
        <f t="shared" si="1695"/>
        <v>27058.5</v>
      </c>
      <c r="L965" s="64">
        <f t="shared" ref="L965:Q965" si="1696">L966+L970</f>
        <v>27834</v>
      </c>
      <c r="M965" s="64">
        <f t="shared" ref="M965:O965" si="1697">M966+M970</f>
        <v>-771.1</v>
      </c>
      <c r="N965" s="64">
        <f t="shared" ref="N965:P965" si="1698">N966+N970</f>
        <v>27062.9</v>
      </c>
      <c r="O965" s="64">
        <f t="shared" si="1697"/>
        <v>0</v>
      </c>
      <c r="P965" s="64">
        <f t="shared" si="1698"/>
        <v>27062.9</v>
      </c>
      <c r="Q965" s="64">
        <f t="shared" si="1696"/>
        <v>27834.1</v>
      </c>
      <c r="R965" s="64">
        <f t="shared" ref="R965:T965" si="1699">R966+R970</f>
        <v>-771.1</v>
      </c>
      <c r="S965" s="64">
        <f t="shared" ref="S965:U965" si="1700">S966+S970</f>
        <v>27063</v>
      </c>
      <c r="T965" s="64">
        <f t="shared" si="1699"/>
        <v>0</v>
      </c>
      <c r="U965" s="64">
        <f t="shared" si="1700"/>
        <v>27063</v>
      </c>
    </row>
    <row r="966" spans="1:21" ht="15.75" hidden="1" outlineLevel="5" x14ac:dyDescent="0.2">
      <c r="A966" s="210" t="s">
        <v>433</v>
      </c>
      <c r="B966" s="210" t="s">
        <v>343</v>
      </c>
      <c r="C966" s="210" t="s">
        <v>294</v>
      </c>
      <c r="D966" s="210"/>
      <c r="E966" s="61" t="s">
        <v>28</v>
      </c>
      <c r="F966" s="64">
        <f>F967+F968+F969</f>
        <v>27678.6</v>
      </c>
      <c r="G966" s="64">
        <f t="shared" ref="G966:I966" si="1701">G967+G968+G969</f>
        <v>-771.1</v>
      </c>
      <c r="H966" s="64">
        <f t="shared" si="1701"/>
        <v>26907.5</v>
      </c>
      <c r="I966" s="64">
        <f t="shared" si="1701"/>
        <v>0</v>
      </c>
      <c r="J966" s="64">
        <f t="shared" ref="J966:K966" si="1702">J967+J968+J969</f>
        <v>0</v>
      </c>
      <c r="K966" s="64">
        <f t="shared" si="1702"/>
        <v>26907.5</v>
      </c>
      <c r="L966" s="64">
        <f>L967+L968+L969</f>
        <v>27678.5</v>
      </c>
      <c r="M966" s="64">
        <f t="shared" ref="M966:O966" si="1703">M967+M968+M969</f>
        <v>-771.1</v>
      </c>
      <c r="N966" s="64">
        <f t="shared" ref="N966:P966" si="1704">N967+N968+N969</f>
        <v>26907.4</v>
      </c>
      <c r="O966" s="64">
        <f t="shared" si="1703"/>
        <v>0</v>
      </c>
      <c r="P966" s="64">
        <f t="shared" si="1704"/>
        <v>26907.4</v>
      </c>
      <c r="Q966" s="64">
        <f>Q967+Q968+Q969</f>
        <v>27678.6</v>
      </c>
      <c r="R966" s="64">
        <f t="shared" ref="R966:T966" si="1705">R967+R968+R969</f>
        <v>-771.1</v>
      </c>
      <c r="S966" s="64">
        <f t="shared" ref="S966:U966" si="1706">S967+S968+S969</f>
        <v>26907.5</v>
      </c>
      <c r="T966" s="64">
        <f t="shared" si="1705"/>
        <v>0</v>
      </c>
      <c r="U966" s="64">
        <f t="shared" si="1706"/>
        <v>26907.5</v>
      </c>
    </row>
    <row r="967" spans="1:21" ht="31.5" hidden="1" outlineLevel="7" x14ac:dyDescent="0.2">
      <c r="A967" s="59" t="s">
        <v>433</v>
      </c>
      <c r="B967" s="59" t="s">
        <v>343</v>
      </c>
      <c r="C967" s="59" t="s">
        <v>294</v>
      </c>
      <c r="D967" s="59" t="s">
        <v>3</v>
      </c>
      <c r="E967" s="82" t="s">
        <v>4</v>
      </c>
      <c r="F967" s="3">
        <v>24488.799999999999</v>
      </c>
      <c r="G967" s="3">
        <v>-771.1</v>
      </c>
      <c r="H967" s="3">
        <f t="shared" ref="H967:H969" si="1707">SUM(F967:G967)</f>
        <v>23717.7</v>
      </c>
      <c r="I967" s="3"/>
      <c r="J967" s="3"/>
      <c r="K967" s="3">
        <f t="shared" ref="K967:K969" si="1708">SUM(H967:J967)</f>
        <v>23717.7</v>
      </c>
      <c r="L967" s="69">
        <v>24488.799999999999</v>
      </c>
      <c r="M967" s="3">
        <v>-771.1</v>
      </c>
      <c r="N967" s="3">
        <f t="shared" ref="N967:N969" si="1709">SUM(L967:M967)</f>
        <v>23717.7</v>
      </c>
      <c r="O967" s="3"/>
      <c r="P967" s="3">
        <f t="shared" ref="P967:P969" si="1710">SUM(N967:O967)</f>
        <v>23717.7</v>
      </c>
      <c r="Q967" s="69">
        <v>24488.799999999999</v>
      </c>
      <c r="R967" s="3">
        <v>-771.1</v>
      </c>
      <c r="S967" s="3">
        <f t="shared" ref="S967:S969" si="1711">SUM(Q967:R967)</f>
        <v>23717.7</v>
      </c>
      <c r="T967" s="3"/>
      <c r="U967" s="3">
        <f t="shared" ref="U967:U969" si="1712">SUM(S967:T967)</f>
        <v>23717.7</v>
      </c>
    </row>
    <row r="968" spans="1:21" ht="15.75" hidden="1" outlineLevel="7" x14ac:dyDescent="0.2">
      <c r="A968" s="59" t="s">
        <v>433</v>
      </c>
      <c r="B968" s="59" t="s">
        <v>343</v>
      </c>
      <c r="C968" s="59" t="s">
        <v>294</v>
      </c>
      <c r="D968" s="59" t="s">
        <v>6</v>
      </c>
      <c r="E968" s="82" t="s">
        <v>7</v>
      </c>
      <c r="F968" s="3">
        <v>3111.3</v>
      </c>
      <c r="G968" s="3"/>
      <c r="H968" s="3">
        <f t="shared" si="1707"/>
        <v>3111.3</v>
      </c>
      <c r="I968" s="3"/>
      <c r="J968" s="3"/>
      <c r="K968" s="3">
        <f t="shared" si="1708"/>
        <v>3111.3</v>
      </c>
      <c r="L968" s="69">
        <v>3111.2</v>
      </c>
      <c r="M968" s="3"/>
      <c r="N968" s="3">
        <f t="shared" si="1709"/>
        <v>3111.2</v>
      </c>
      <c r="O968" s="3"/>
      <c r="P968" s="3">
        <f t="shared" si="1710"/>
        <v>3111.2</v>
      </c>
      <c r="Q968" s="69">
        <v>3111.3</v>
      </c>
      <c r="R968" s="3"/>
      <c r="S968" s="3">
        <f t="shared" si="1711"/>
        <v>3111.3</v>
      </c>
      <c r="T968" s="3"/>
      <c r="U968" s="3">
        <f t="shared" si="1712"/>
        <v>3111.3</v>
      </c>
    </row>
    <row r="969" spans="1:21" ht="15.75" hidden="1" outlineLevel="7" x14ac:dyDescent="0.2">
      <c r="A969" s="59" t="s">
        <v>433</v>
      </c>
      <c r="B969" s="59" t="s">
        <v>343</v>
      </c>
      <c r="C969" s="59" t="s">
        <v>294</v>
      </c>
      <c r="D969" s="59" t="s">
        <v>14</v>
      </c>
      <c r="E969" s="82" t="s">
        <v>15</v>
      </c>
      <c r="F969" s="3">
        <v>78.5</v>
      </c>
      <c r="G969" s="3"/>
      <c r="H969" s="3">
        <f t="shared" si="1707"/>
        <v>78.5</v>
      </c>
      <c r="I969" s="3"/>
      <c r="J969" s="3"/>
      <c r="K969" s="3">
        <f t="shared" si="1708"/>
        <v>78.5</v>
      </c>
      <c r="L969" s="69">
        <v>78.5</v>
      </c>
      <c r="M969" s="3"/>
      <c r="N969" s="3">
        <f t="shared" si="1709"/>
        <v>78.5</v>
      </c>
      <c r="O969" s="3"/>
      <c r="P969" s="3">
        <f t="shared" si="1710"/>
        <v>78.5</v>
      </c>
      <c r="Q969" s="69">
        <v>78.5</v>
      </c>
      <c r="R969" s="3"/>
      <c r="S969" s="3">
        <f t="shared" si="1711"/>
        <v>78.5</v>
      </c>
      <c r="T969" s="3"/>
      <c r="U969" s="3">
        <f t="shared" si="1712"/>
        <v>78.5</v>
      </c>
    </row>
    <row r="970" spans="1:21" ht="31.5" hidden="1" outlineLevel="7" x14ac:dyDescent="0.2">
      <c r="A970" s="210" t="s">
        <v>433</v>
      </c>
      <c r="B970" s="210" t="s">
        <v>343</v>
      </c>
      <c r="C970" s="210" t="s">
        <v>546</v>
      </c>
      <c r="D970" s="210"/>
      <c r="E970" s="61" t="s">
        <v>547</v>
      </c>
      <c r="F970" s="64">
        <f t="shared" ref="F970:U970" si="1713">F971</f>
        <v>151</v>
      </c>
      <c r="G970" s="64">
        <f t="shared" si="1713"/>
        <v>0</v>
      </c>
      <c r="H970" s="64">
        <f t="shared" si="1713"/>
        <v>151</v>
      </c>
      <c r="I970" s="64">
        <f t="shared" si="1713"/>
        <v>0</v>
      </c>
      <c r="J970" s="64">
        <f t="shared" si="1713"/>
        <v>0</v>
      </c>
      <c r="K970" s="64">
        <f t="shared" si="1713"/>
        <v>151</v>
      </c>
      <c r="L970" s="64">
        <f t="shared" si="1713"/>
        <v>155.5</v>
      </c>
      <c r="M970" s="64">
        <f t="shared" si="1713"/>
        <v>0</v>
      </c>
      <c r="N970" s="64">
        <f t="shared" si="1713"/>
        <v>155.5</v>
      </c>
      <c r="O970" s="64">
        <f t="shared" si="1713"/>
        <v>0</v>
      </c>
      <c r="P970" s="64">
        <f t="shared" si="1713"/>
        <v>155.5</v>
      </c>
      <c r="Q970" s="64">
        <f t="shared" si="1713"/>
        <v>155.5</v>
      </c>
      <c r="R970" s="64">
        <f t="shared" si="1713"/>
        <v>0</v>
      </c>
      <c r="S970" s="64">
        <f t="shared" si="1713"/>
        <v>155.5</v>
      </c>
      <c r="T970" s="64">
        <f t="shared" si="1713"/>
        <v>0</v>
      </c>
      <c r="U970" s="64">
        <f t="shared" si="1713"/>
        <v>155.5</v>
      </c>
    </row>
    <row r="971" spans="1:21" ht="31.5" hidden="1" outlineLevel="7" x14ac:dyDescent="0.2">
      <c r="A971" s="59" t="s">
        <v>433</v>
      </c>
      <c r="B971" s="59" t="s">
        <v>343</v>
      </c>
      <c r="C971" s="59" t="s">
        <v>546</v>
      </c>
      <c r="D971" s="59" t="s">
        <v>3</v>
      </c>
      <c r="E971" s="82" t="s">
        <v>4</v>
      </c>
      <c r="F971" s="3">
        <v>151</v>
      </c>
      <c r="G971" s="3"/>
      <c r="H971" s="3">
        <f>SUM(F971:G971)</f>
        <v>151</v>
      </c>
      <c r="I971" s="3"/>
      <c r="J971" s="3"/>
      <c r="K971" s="3">
        <f>SUM(H971:J971)</f>
        <v>151</v>
      </c>
      <c r="L971" s="3">
        <v>155.5</v>
      </c>
      <c r="M971" s="3"/>
      <c r="N971" s="3">
        <f>SUM(L971:M971)</f>
        <v>155.5</v>
      </c>
      <c r="O971" s="3"/>
      <c r="P971" s="3">
        <f>SUM(N971:O971)</f>
        <v>155.5</v>
      </c>
      <c r="Q971" s="3">
        <v>155.5</v>
      </c>
      <c r="R971" s="3"/>
      <c r="S971" s="3">
        <f>SUM(Q971:R971)</f>
        <v>155.5</v>
      </c>
      <c r="T971" s="3"/>
      <c r="U971" s="3">
        <f>SUM(S971:T971)</f>
        <v>155.5</v>
      </c>
    </row>
    <row r="972" spans="1:21" ht="15.75" hidden="1" outlineLevel="1" x14ac:dyDescent="0.2">
      <c r="A972" s="210" t="s">
        <v>433</v>
      </c>
      <c r="B972" s="210" t="s">
        <v>345</v>
      </c>
      <c r="C972" s="210"/>
      <c r="D972" s="210"/>
      <c r="E972" s="61" t="s">
        <v>346</v>
      </c>
      <c r="F972" s="64">
        <f>F981+F993+F973</f>
        <v>104390.09999999999</v>
      </c>
      <c r="G972" s="64">
        <f t="shared" ref="G972:I972" si="1714">G981+G993+G973</f>
        <v>0</v>
      </c>
      <c r="H972" s="64">
        <f t="shared" si="1714"/>
        <v>104390.09999999999</v>
      </c>
      <c r="I972" s="64">
        <f t="shared" si="1714"/>
        <v>0</v>
      </c>
      <c r="J972" s="64">
        <f t="shared" ref="J972:K972" si="1715">J981+J993+J973</f>
        <v>0</v>
      </c>
      <c r="K972" s="64">
        <f t="shared" si="1715"/>
        <v>104390.09999999999</v>
      </c>
      <c r="L972" s="64">
        <f t="shared" ref="L972:Q972" si="1716">L981+L993+L973</f>
        <v>156031.59999999998</v>
      </c>
      <c r="M972" s="64">
        <f t="shared" ref="M972:O972" si="1717">M981+M993+M973</f>
        <v>610</v>
      </c>
      <c r="N972" s="64">
        <f t="shared" ref="N972:P972" si="1718">N981+N993+N973</f>
        <v>156641.59999999998</v>
      </c>
      <c r="O972" s="64">
        <f t="shared" si="1717"/>
        <v>0</v>
      </c>
      <c r="P972" s="64">
        <f t="shared" si="1718"/>
        <v>156641.59999999998</v>
      </c>
      <c r="Q972" s="64">
        <f t="shared" si="1716"/>
        <v>234522.8</v>
      </c>
      <c r="R972" s="64">
        <f t="shared" ref="R972:T972" si="1719">R981+R993+R973</f>
        <v>-1357.1159499999994</v>
      </c>
      <c r="S972" s="64">
        <f t="shared" ref="S972:U972" si="1720">S981+S993+S973</f>
        <v>233165.68404999998</v>
      </c>
      <c r="T972" s="64">
        <f t="shared" si="1719"/>
        <v>0</v>
      </c>
      <c r="U972" s="64">
        <f t="shared" si="1720"/>
        <v>233165.68404999998</v>
      </c>
    </row>
    <row r="973" spans="1:21" ht="15.75" hidden="1" outlineLevel="1" x14ac:dyDescent="0.2">
      <c r="A973" s="210" t="s">
        <v>433</v>
      </c>
      <c r="B973" s="210" t="s">
        <v>345</v>
      </c>
      <c r="C973" s="210" t="s">
        <v>158</v>
      </c>
      <c r="D973" s="210"/>
      <c r="E973" s="61" t="s">
        <v>636</v>
      </c>
      <c r="F973" s="64">
        <f t="shared" ref="F973:U974" si="1721">F974</f>
        <v>23000.5</v>
      </c>
      <c r="G973" s="64">
        <f t="shared" si="1721"/>
        <v>0</v>
      </c>
      <c r="H973" s="64">
        <f t="shared" si="1721"/>
        <v>23000.5</v>
      </c>
      <c r="I973" s="64">
        <f t="shared" si="1721"/>
        <v>0</v>
      </c>
      <c r="J973" s="64">
        <f t="shared" si="1721"/>
        <v>0</v>
      </c>
      <c r="K973" s="64">
        <f t="shared" si="1721"/>
        <v>23000.5</v>
      </c>
      <c r="L973" s="64">
        <f t="shared" si="1721"/>
        <v>23079.499999999996</v>
      </c>
      <c r="M973" s="64">
        <f t="shared" si="1721"/>
        <v>0</v>
      </c>
      <c r="N973" s="64">
        <f t="shared" si="1721"/>
        <v>23079.499999999996</v>
      </c>
      <c r="O973" s="64">
        <f t="shared" si="1721"/>
        <v>0</v>
      </c>
      <c r="P973" s="64">
        <f t="shared" si="1721"/>
        <v>23079.499999999996</v>
      </c>
      <c r="Q973" s="64">
        <f t="shared" si="1721"/>
        <v>22869.5</v>
      </c>
      <c r="R973" s="64">
        <f t="shared" si="1721"/>
        <v>0</v>
      </c>
      <c r="S973" s="64">
        <f t="shared" si="1721"/>
        <v>22869.5</v>
      </c>
      <c r="T973" s="64">
        <f t="shared" si="1721"/>
        <v>0</v>
      </c>
      <c r="U973" s="64">
        <f t="shared" si="1721"/>
        <v>22869.5</v>
      </c>
    </row>
    <row r="974" spans="1:21" ht="31.5" hidden="1" outlineLevel="1" x14ac:dyDescent="0.2">
      <c r="A974" s="210" t="s">
        <v>433</v>
      </c>
      <c r="B974" s="210" t="s">
        <v>345</v>
      </c>
      <c r="C974" s="210" t="s">
        <v>211</v>
      </c>
      <c r="D974" s="210"/>
      <c r="E974" s="61" t="s">
        <v>639</v>
      </c>
      <c r="F974" s="64">
        <f t="shared" si="1721"/>
        <v>23000.5</v>
      </c>
      <c r="G974" s="64">
        <f t="shared" si="1721"/>
        <v>0</v>
      </c>
      <c r="H974" s="64">
        <f t="shared" si="1721"/>
        <v>23000.5</v>
      </c>
      <c r="I974" s="64">
        <f t="shared" si="1721"/>
        <v>0</v>
      </c>
      <c r="J974" s="64">
        <f t="shared" si="1721"/>
        <v>0</v>
      </c>
      <c r="K974" s="64">
        <f t="shared" si="1721"/>
        <v>23000.5</v>
      </c>
      <c r="L974" s="64">
        <f t="shared" si="1721"/>
        <v>23079.499999999996</v>
      </c>
      <c r="M974" s="64">
        <f t="shared" si="1721"/>
        <v>0</v>
      </c>
      <c r="N974" s="64">
        <f t="shared" si="1721"/>
        <v>23079.499999999996</v>
      </c>
      <c r="O974" s="64">
        <f t="shared" si="1721"/>
        <v>0</v>
      </c>
      <c r="P974" s="64">
        <f t="shared" si="1721"/>
        <v>23079.499999999996</v>
      </c>
      <c r="Q974" s="64">
        <f t="shared" si="1721"/>
        <v>22869.5</v>
      </c>
      <c r="R974" s="64">
        <f t="shared" si="1721"/>
        <v>0</v>
      </c>
      <c r="S974" s="64">
        <f t="shared" si="1721"/>
        <v>22869.5</v>
      </c>
      <c r="T974" s="64">
        <f t="shared" si="1721"/>
        <v>0</v>
      </c>
      <c r="U974" s="64">
        <f t="shared" si="1721"/>
        <v>22869.5</v>
      </c>
    </row>
    <row r="975" spans="1:21" ht="31.5" hidden="1" outlineLevel="1" x14ac:dyDescent="0.2">
      <c r="A975" s="210" t="s">
        <v>433</v>
      </c>
      <c r="B975" s="210" t="s">
        <v>345</v>
      </c>
      <c r="C975" s="210" t="s">
        <v>215</v>
      </c>
      <c r="D975" s="210"/>
      <c r="E975" s="61" t="s">
        <v>216</v>
      </c>
      <c r="F975" s="64">
        <f>F978+F976</f>
        <v>23000.5</v>
      </c>
      <c r="G975" s="64">
        <f t="shared" ref="G975:I975" si="1722">G978+G976</f>
        <v>0</v>
      </c>
      <c r="H975" s="64">
        <f t="shared" si="1722"/>
        <v>23000.5</v>
      </c>
      <c r="I975" s="64">
        <f t="shared" si="1722"/>
        <v>0</v>
      </c>
      <c r="J975" s="64">
        <f t="shared" ref="J975:K975" si="1723">J978+J976</f>
        <v>0</v>
      </c>
      <c r="K975" s="64">
        <f t="shared" si="1723"/>
        <v>23000.5</v>
      </c>
      <c r="L975" s="64">
        <f t="shared" ref="L975:Q975" si="1724">L978+L976</f>
        <v>23079.499999999996</v>
      </c>
      <c r="M975" s="64">
        <f t="shared" ref="M975:O975" si="1725">M978+M976</f>
        <v>0</v>
      </c>
      <c r="N975" s="64">
        <f t="shared" ref="N975:P975" si="1726">N978+N976</f>
        <v>23079.499999999996</v>
      </c>
      <c r="O975" s="64">
        <f t="shared" si="1725"/>
        <v>0</v>
      </c>
      <c r="P975" s="64">
        <f t="shared" si="1726"/>
        <v>23079.499999999996</v>
      </c>
      <c r="Q975" s="64">
        <f t="shared" si="1724"/>
        <v>22869.5</v>
      </c>
      <c r="R975" s="64">
        <f t="shared" ref="R975:T975" si="1727">R978+R976</f>
        <v>0</v>
      </c>
      <c r="S975" s="64">
        <f t="shared" ref="S975:U975" si="1728">S978+S976</f>
        <v>22869.5</v>
      </c>
      <c r="T975" s="64">
        <f t="shared" si="1727"/>
        <v>0</v>
      </c>
      <c r="U975" s="64">
        <f t="shared" si="1728"/>
        <v>22869.5</v>
      </c>
    </row>
    <row r="976" spans="1:21" ht="47.25" hidden="1" outlineLevel="1" x14ac:dyDescent="0.2">
      <c r="A976" s="210" t="s">
        <v>433</v>
      </c>
      <c r="B976" s="210" t="s">
        <v>345</v>
      </c>
      <c r="C976" s="210" t="s">
        <v>543</v>
      </c>
      <c r="D976" s="210"/>
      <c r="E976" s="86" t="s">
        <v>544</v>
      </c>
      <c r="F976" s="64">
        <f>F977</f>
        <v>81.700000000000728</v>
      </c>
      <c r="G976" s="64">
        <f t="shared" ref="G976:K976" si="1729">G977</f>
        <v>0</v>
      </c>
      <c r="H976" s="64">
        <f t="shared" si="1729"/>
        <v>81.700000000000728</v>
      </c>
      <c r="I976" s="64">
        <f t="shared" si="1729"/>
        <v>0</v>
      </c>
      <c r="J976" s="64">
        <f t="shared" si="1729"/>
        <v>0</v>
      </c>
      <c r="K976" s="64">
        <f t="shared" si="1729"/>
        <v>81.700000000000728</v>
      </c>
      <c r="L976" s="64">
        <f t="shared" ref="L976:Q976" si="1730">L977</f>
        <v>81.700000000000728</v>
      </c>
      <c r="M976" s="64">
        <f t="shared" ref="M976:O976" si="1731">M977</f>
        <v>0</v>
      </c>
      <c r="N976" s="64">
        <f t="shared" ref="N976:P976" si="1732">N977</f>
        <v>81.700000000000728</v>
      </c>
      <c r="O976" s="64">
        <f t="shared" si="1731"/>
        <v>0</v>
      </c>
      <c r="P976" s="64">
        <f t="shared" si="1732"/>
        <v>81.700000000000728</v>
      </c>
      <c r="Q976" s="64">
        <f t="shared" si="1730"/>
        <v>81.7</v>
      </c>
      <c r="R976" s="64">
        <f t="shared" ref="R976:T976" si="1733">R977</f>
        <v>0</v>
      </c>
      <c r="S976" s="64">
        <f t="shared" ref="S976:U976" si="1734">S977</f>
        <v>81.7</v>
      </c>
      <c r="T976" s="64">
        <f t="shared" si="1733"/>
        <v>0</v>
      </c>
      <c r="U976" s="64">
        <f t="shared" si="1734"/>
        <v>81.7</v>
      </c>
    </row>
    <row r="977" spans="1:21" ht="31.5" hidden="1" outlineLevel="1" x14ac:dyDescent="0.2">
      <c r="A977" s="59" t="s">
        <v>433</v>
      </c>
      <c r="B977" s="59" t="s">
        <v>345</v>
      </c>
      <c r="C977" s="59" t="s">
        <v>543</v>
      </c>
      <c r="D977" s="59" t="s">
        <v>3</v>
      </c>
      <c r="E977" s="82" t="s">
        <v>4</v>
      </c>
      <c r="F977" s="3">
        <v>81.700000000000728</v>
      </c>
      <c r="G977" s="3"/>
      <c r="H977" s="3">
        <f>SUM(F977:G977)</f>
        <v>81.700000000000728</v>
      </c>
      <c r="I977" s="3"/>
      <c r="J977" s="3"/>
      <c r="K977" s="3">
        <f>SUM(H977:J977)</f>
        <v>81.700000000000728</v>
      </c>
      <c r="L977" s="3">
        <v>81.700000000000728</v>
      </c>
      <c r="M977" s="3"/>
      <c r="N977" s="3">
        <f>SUM(L977:M977)</f>
        <v>81.700000000000728</v>
      </c>
      <c r="O977" s="3"/>
      <c r="P977" s="3">
        <f>SUM(N977:O977)</f>
        <v>81.700000000000728</v>
      </c>
      <c r="Q977" s="3">
        <v>81.7</v>
      </c>
      <c r="R977" s="3"/>
      <c r="S977" s="3">
        <f>SUM(Q977:R977)</f>
        <v>81.7</v>
      </c>
      <c r="T977" s="3"/>
      <c r="U977" s="3">
        <f>SUM(S977:T977)</f>
        <v>81.7</v>
      </c>
    </row>
    <row r="978" spans="1:21" ht="15.75" hidden="1" outlineLevel="1" x14ac:dyDescent="0.2">
      <c r="A978" s="210" t="s">
        <v>433</v>
      </c>
      <c r="B978" s="210" t="s">
        <v>345</v>
      </c>
      <c r="C978" s="210" t="s">
        <v>530</v>
      </c>
      <c r="D978" s="210"/>
      <c r="E978" s="61" t="s">
        <v>531</v>
      </c>
      <c r="F978" s="64">
        <f t="shared" ref="F978:S978" si="1735">F979+F980</f>
        <v>22918.799999999999</v>
      </c>
      <c r="G978" s="64">
        <f t="shared" ref="G978:I978" si="1736">G979+G980</f>
        <v>0</v>
      </c>
      <c r="H978" s="64">
        <f t="shared" si="1736"/>
        <v>22918.799999999999</v>
      </c>
      <c r="I978" s="64">
        <f t="shared" si="1736"/>
        <v>0</v>
      </c>
      <c r="J978" s="64">
        <f t="shared" ref="J978:K978" si="1737">J979+J980</f>
        <v>0</v>
      </c>
      <c r="K978" s="64">
        <f t="shared" si="1737"/>
        <v>22918.799999999999</v>
      </c>
      <c r="L978" s="64">
        <f t="shared" si="1735"/>
        <v>22997.799999999996</v>
      </c>
      <c r="M978" s="64">
        <f t="shared" si="1735"/>
        <v>0</v>
      </c>
      <c r="N978" s="64">
        <f t="shared" si="1735"/>
        <v>22997.799999999996</v>
      </c>
      <c r="O978" s="64">
        <f t="shared" ref="O978:P978" si="1738">O979+O980</f>
        <v>0</v>
      </c>
      <c r="P978" s="64">
        <f t="shared" si="1738"/>
        <v>22997.799999999996</v>
      </c>
      <c r="Q978" s="64">
        <f t="shared" si="1735"/>
        <v>22787.8</v>
      </c>
      <c r="R978" s="64">
        <f t="shared" si="1735"/>
        <v>0</v>
      </c>
      <c r="S978" s="64">
        <f t="shared" si="1735"/>
        <v>22787.8</v>
      </c>
      <c r="T978" s="64">
        <f t="shared" ref="T978:U978" si="1739">T979+T980</f>
        <v>0</v>
      </c>
      <c r="U978" s="64">
        <f t="shared" si="1739"/>
        <v>22787.8</v>
      </c>
    </row>
    <row r="979" spans="1:21" ht="31.5" hidden="1" outlineLevel="1" x14ac:dyDescent="0.2">
      <c r="A979" s="59" t="s">
        <v>433</v>
      </c>
      <c r="B979" s="59" t="s">
        <v>345</v>
      </c>
      <c r="C979" s="59" t="s">
        <v>530</v>
      </c>
      <c r="D979" s="59" t="s">
        <v>3</v>
      </c>
      <c r="E979" s="82" t="s">
        <v>4</v>
      </c>
      <c r="F979" s="3">
        <v>22889.200000000001</v>
      </c>
      <c r="G979" s="3"/>
      <c r="H979" s="3">
        <f t="shared" ref="H979:H980" si="1740">SUM(F979:G979)</f>
        <v>22889.200000000001</v>
      </c>
      <c r="I979" s="3"/>
      <c r="J979" s="3"/>
      <c r="K979" s="3">
        <f t="shared" ref="K979:K980" si="1741">SUM(H979:J979)</f>
        <v>22889.200000000001</v>
      </c>
      <c r="L979" s="3">
        <v>22970.699999999997</v>
      </c>
      <c r="M979" s="3"/>
      <c r="N979" s="3">
        <f t="shared" ref="N979:N980" si="1742">SUM(L979:M979)</f>
        <v>22970.699999999997</v>
      </c>
      <c r="O979" s="3"/>
      <c r="P979" s="3">
        <f t="shared" ref="P979:P980" si="1743">SUM(N979:O979)</f>
        <v>22970.699999999997</v>
      </c>
      <c r="Q979" s="3">
        <v>22760.5</v>
      </c>
      <c r="R979" s="3"/>
      <c r="S979" s="3">
        <f t="shared" ref="S979:S980" si="1744">SUM(Q979:R979)</f>
        <v>22760.5</v>
      </c>
      <c r="T979" s="3"/>
      <c r="U979" s="3">
        <f t="shared" ref="U979:U980" si="1745">SUM(S979:T979)</f>
        <v>22760.5</v>
      </c>
    </row>
    <row r="980" spans="1:21" ht="15.75" hidden="1" outlineLevel="1" x14ac:dyDescent="0.2">
      <c r="A980" s="59" t="s">
        <v>433</v>
      </c>
      <c r="B980" s="59" t="s">
        <v>345</v>
      </c>
      <c r="C980" s="59" t="s">
        <v>530</v>
      </c>
      <c r="D980" s="59" t="s">
        <v>6</v>
      </c>
      <c r="E980" s="82" t="s">
        <v>7</v>
      </c>
      <c r="F980" s="3">
        <v>29.6</v>
      </c>
      <c r="G980" s="3"/>
      <c r="H980" s="3">
        <f t="shared" si="1740"/>
        <v>29.6</v>
      </c>
      <c r="I980" s="3"/>
      <c r="J980" s="3"/>
      <c r="K980" s="3">
        <f t="shared" si="1741"/>
        <v>29.6</v>
      </c>
      <c r="L980" s="3">
        <v>27.099999999999998</v>
      </c>
      <c r="M980" s="3"/>
      <c r="N980" s="3">
        <f t="shared" si="1742"/>
        <v>27.099999999999998</v>
      </c>
      <c r="O980" s="3"/>
      <c r="P980" s="3">
        <f t="shared" si="1743"/>
        <v>27.099999999999998</v>
      </c>
      <c r="Q980" s="3">
        <v>27.3</v>
      </c>
      <c r="R980" s="3"/>
      <c r="S980" s="3">
        <f t="shared" si="1744"/>
        <v>27.3</v>
      </c>
      <c r="T980" s="3"/>
      <c r="U980" s="3">
        <f t="shared" si="1745"/>
        <v>27.3</v>
      </c>
    </row>
    <row r="981" spans="1:21" ht="31.5" hidden="1" outlineLevel="2" x14ac:dyDescent="0.2">
      <c r="A981" s="210" t="s">
        <v>433</v>
      </c>
      <c r="B981" s="210" t="s">
        <v>345</v>
      </c>
      <c r="C981" s="210" t="s">
        <v>23</v>
      </c>
      <c r="D981" s="210"/>
      <c r="E981" s="61" t="s">
        <v>672</v>
      </c>
      <c r="F981" s="64">
        <f t="shared" ref="F981:I981" si="1746">F982+F987</f>
        <v>81389.599999999991</v>
      </c>
      <c r="G981" s="64">
        <f t="shared" si="1746"/>
        <v>0</v>
      </c>
      <c r="H981" s="64">
        <f t="shared" si="1746"/>
        <v>81389.599999999991</v>
      </c>
      <c r="I981" s="64">
        <f t="shared" si="1746"/>
        <v>0</v>
      </c>
      <c r="J981" s="64">
        <f t="shared" ref="J981:K981" si="1747">J982+J987</f>
        <v>0</v>
      </c>
      <c r="K981" s="64">
        <f t="shared" si="1747"/>
        <v>81389.599999999991</v>
      </c>
      <c r="L981" s="64">
        <f t="shared" ref="L981:S981" si="1748">L982+L987</f>
        <v>82027.099999999991</v>
      </c>
      <c r="M981" s="64">
        <f t="shared" si="1748"/>
        <v>0</v>
      </c>
      <c r="N981" s="64">
        <f t="shared" si="1748"/>
        <v>82027.099999999991</v>
      </c>
      <c r="O981" s="64">
        <f t="shared" ref="O981:P981" si="1749">O982+O987</f>
        <v>0</v>
      </c>
      <c r="P981" s="64">
        <f t="shared" si="1749"/>
        <v>82027.099999999991</v>
      </c>
      <c r="Q981" s="64">
        <f t="shared" si="1748"/>
        <v>82027.099999999991</v>
      </c>
      <c r="R981" s="64">
        <f t="shared" si="1748"/>
        <v>0</v>
      </c>
      <c r="S981" s="64">
        <f t="shared" si="1748"/>
        <v>82027.099999999991</v>
      </c>
      <c r="T981" s="64">
        <f t="shared" ref="T981:U981" si="1750">T982+T987</f>
        <v>0</v>
      </c>
      <c r="U981" s="64">
        <f t="shared" si="1750"/>
        <v>82027.099999999991</v>
      </c>
    </row>
    <row r="982" spans="1:21" ht="15.75" hidden="1" outlineLevel="3" x14ac:dyDescent="0.2">
      <c r="A982" s="210" t="s">
        <v>433</v>
      </c>
      <c r="B982" s="210" t="s">
        <v>345</v>
      </c>
      <c r="C982" s="210" t="s">
        <v>45</v>
      </c>
      <c r="D982" s="210"/>
      <c r="E982" s="61" t="s">
        <v>693</v>
      </c>
      <c r="F982" s="64">
        <f t="shared" ref="F982:U983" si="1751">F983</f>
        <v>197.39999999999998</v>
      </c>
      <c r="G982" s="64">
        <f t="shared" si="1751"/>
        <v>0</v>
      </c>
      <c r="H982" s="64">
        <f t="shared" si="1751"/>
        <v>197.39999999999998</v>
      </c>
      <c r="I982" s="64">
        <f t="shared" si="1751"/>
        <v>0</v>
      </c>
      <c r="J982" s="64">
        <f t="shared" si="1751"/>
        <v>0</v>
      </c>
      <c r="K982" s="64">
        <f t="shared" si="1751"/>
        <v>197.39999999999998</v>
      </c>
      <c r="L982" s="64">
        <f t="shared" ref="L982:Q983" si="1752">L983</f>
        <v>197.39999999999998</v>
      </c>
      <c r="M982" s="64">
        <f t="shared" si="1751"/>
        <v>0</v>
      </c>
      <c r="N982" s="64">
        <f t="shared" si="1751"/>
        <v>197.39999999999998</v>
      </c>
      <c r="O982" s="64">
        <f t="shared" si="1751"/>
        <v>0</v>
      </c>
      <c r="P982" s="64">
        <f t="shared" si="1751"/>
        <v>197.39999999999998</v>
      </c>
      <c r="Q982" s="64">
        <f t="shared" si="1752"/>
        <v>197.39999999999998</v>
      </c>
      <c r="R982" s="64">
        <f t="shared" si="1751"/>
        <v>0</v>
      </c>
      <c r="S982" s="64">
        <f t="shared" si="1751"/>
        <v>197.39999999999998</v>
      </c>
      <c r="T982" s="64">
        <f t="shared" si="1751"/>
        <v>0</v>
      </c>
      <c r="U982" s="64">
        <f t="shared" si="1751"/>
        <v>197.39999999999998</v>
      </c>
    </row>
    <row r="983" spans="1:21" ht="31.5" hidden="1" outlineLevel="4" x14ac:dyDescent="0.2">
      <c r="A983" s="210" t="s">
        <v>433</v>
      </c>
      <c r="B983" s="210" t="s">
        <v>345</v>
      </c>
      <c r="C983" s="210" t="s">
        <v>46</v>
      </c>
      <c r="D983" s="210"/>
      <c r="E983" s="61" t="s">
        <v>683</v>
      </c>
      <c r="F983" s="64">
        <f t="shared" si="1751"/>
        <v>197.39999999999998</v>
      </c>
      <c r="G983" s="64">
        <f t="shared" si="1751"/>
        <v>0</v>
      </c>
      <c r="H983" s="64">
        <f t="shared" si="1751"/>
        <v>197.39999999999998</v>
      </c>
      <c r="I983" s="64">
        <f t="shared" si="1751"/>
        <v>0</v>
      </c>
      <c r="J983" s="64">
        <f t="shared" si="1751"/>
        <v>0</v>
      </c>
      <c r="K983" s="64">
        <f t="shared" si="1751"/>
        <v>197.39999999999998</v>
      </c>
      <c r="L983" s="64">
        <f t="shared" si="1752"/>
        <v>197.39999999999998</v>
      </c>
      <c r="M983" s="64">
        <f t="shared" si="1751"/>
        <v>0</v>
      </c>
      <c r="N983" s="64">
        <f t="shared" si="1751"/>
        <v>197.39999999999998</v>
      </c>
      <c r="O983" s="64">
        <f t="shared" si="1751"/>
        <v>0</v>
      </c>
      <c r="P983" s="64">
        <f t="shared" si="1751"/>
        <v>197.39999999999998</v>
      </c>
      <c r="Q983" s="64">
        <f t="shared" si="1752"/>
        <v>197.39999999999998</v>
      </c>
      <c r="R983" s="64">
        <f t="shared" si="1751"/>
        <v>0</v>
      </c>
      <c r="S983" s="64">
        <f t="shared" si="1751"/>
        <v>197.39999999999998</v>
      </c>
      <c r="T983" s="64">
        <f t="shared" si="1751"/>
        <v>0</v>
      </c>
      <c r="U983" s="64">
        <f t="shared" si="1751"/>
        <v>197.39999999999998</v>
      </c>
    </row>
    <row r="984" spans="1:21" ht="15.75" hidden="1" outlineLevel="5" x14ac:dyDescent="0.2">
      <c r="A984" s="210" t="s">
        <v>433</v>
      </c>
      <c r="B984" s="210" t="s">
        <v>345</v>
      </c>
      <c r="C984" s="210" t="s">
        <v>47</v>
      </c>
      <c r="D984" s="210"/>
      <c r="E984" s="61" t="s">
        <v>48</v>
      </c>
      <c r="F984" s="64">
        <f t="shared" ref="F984:I984" si="1753">F985+F986</f>
        <v>197.39999999999998</v>
      </c>
      <c r="G984" s="64">
        <f t="shared" si="1753"/>
        <v>0</v>
      </c>
      <c r="H984" s="64">
        <f t="shared" si="1753"/>
        <v>197.39999999999998</v>
      </c>
      <c r="I984" s="64">
        <f t="shared" si="1753"/>
        <v>0</v>
      </c>
      <c r="J984" s="64">
        <f t="shared" ref="J984:K984" si="1754">J985+J986</f>
        <v>0</v>
      </c>
      <c r="K984" s="64">
        <f t="shared" si="1754"/>
        <v>197.39999999999998</v>
      </c>
      <c r="L984" s="64">
        <f t="shared" ref="L984:S984" si="1755">L985+L986</f>
        <v>197.39999999999998</v>
      </c>
      <c r="M984" s="64">
        <f t="shared" si="1755"/>
        <v>0</v>
      </c>
      <c r="N984" s="64">
        <f t="shared" si="1755"/>
        <v>197.39999999999998</v>
      </c>
      <c r="O984" s="64">
        <f t="shared" ref="O984:P984" si="1756">O985+O986</f>
        <v>0</v>
      </c>
      <c r="P984" s="64">
        <f t="shared" si="1756"/>
        <v>197.39999999999998</v>
      </c>
      <c r="Q984" s="64">
        <f t="shared" si="1755"/>
        <v>197.39999999999998</v>
      </c>
      <c r="R984" s="64">
        <f t="shared" si="1755"/>
        <v>0</v>
      </c>
      <c r="S984" s="64">
        <f t="shared" si="1755"/>
        <v>197.39999999999998</v>
      </c>
      <c r="T984" s="64">
        <f t="shared" ref="T984:U984" si="1757">T985+T986</f>
        <v>0</v>
      </c>
      <c r="U984" s="64">
        <f t="shared" si="1757"/>
        <v>197.39999999999998</v>
      </c>
    </row>
    <row r="985" spans="1:21" ht="31.5" hidden="1" outlineLevel="7" x14ac:dyDescent="0.2">
      <c r="A985" s="59" t="s">
        <v>433</v>
      </c>
      <c r="B985" s="59" t="s">
        <v>345</v>
      </c>
      <c r="C985" s="59" t="s">
        <v>47</v>
      </c>
      <c r="D985" s="59" t="s">
        <v>3</v>
      </c>
      <c r="E985" s="82" t="s">
        <v>4</v>
      </c>
      <c r="F985" s="3">
        <v>88.6</v>
      </c>
      <c r="G985" s="3"/>
      <c r="H985" s="3">
        <f t="shared" ref="H985:H986" si="1758">SUM(F985:G985)</f>
        <v>88.6</v>
      </c>
      <c r="I985" s="3"/>
      <c r="J985" s="3"/>
      <c r="K985" s="3">
        <f t="shared" ref="K985:K986" si="1759">SUM(H985:J985)</f>
        <v>88.6</v>
      </c>
      <c r="L985" s="69">
        <v>88.6</v>
      </c>
      <c r="M985" s="3"/>
      <c r="N985" s="3">
        <f t="shared" ref="N985:N986" si="1760">SUM(L985:M985)</f>
        <v>88.6</v>
      </c>
      <c r="O985" s="3"/>
      <c r="P985" s="3">
        <f t="shared" ref="P985:P986" si="1761">SUM(N985:O985)</f>
        <v>88.6</v>
      </c>
      <c r="Q985" s="69">
        <v>88.6</v>
      </c>
      <c r="R985" s="3"/>
      <c r="S985" s="3">
        <f t="shared" ref="S985:S986" si="1762">SUM(Q985:R985)</f>
        <v>88.6</v>
      </c>
      <c r="T985" s="3"/>
      <c r="U985" s="3">
        <f t="shared" ref="U985:U986" si="1763">SUM(S985:T985)</f>
        <v>88.6</v>
      </c>
    </row>
    <row r="986" spans="1:21" ht="15.75" hidden="1" outlineLevel="7" x14ac:dyDescent="0.2">
      <c r="A986" s="59" t="s">
        <v>433</v>
      </c>
      <c r="B986" s="59" t="s">
        <v>345</v>
      </c>
      <c r="C986" s="59" t="s">
        <v>47</v>
      </c>
      <c r="D986" s="59" t="s">
        <v>6</v>
      </c>
      <c r="E986" s="82" t="s">
        <v>7</v>
      </c>
      <c r="F986" s="3">
        <v>108.8</v>
      </c>
      <c r="G986" s="3"/>
      <c r="H986" s="3">
        <f t="shared" si="1758"/>
        <v>108.8</v>
      </c>
      <c r="I986" s="3"/>
      <c r="J986" s="3"/>
      <c r="K986" s="3">
        <f t="shared" si="1759"/>
        <v>108.8</v>
      </c>
      <c r="L986" s="69">
        <v>108.8</v>
      </c>
      <c r="M986" s="3"/>
      <c r="N986" s="3">
        <f t="shared" si="1760"/>
        <v>108.8</v>
      </c>
      <c r="O986" s="3"/>
      <c r="P986" s="3">
        <f t="shared" si="1761"/>
        <v>108.8</v>
      </c>
      <c r="Q986" s="69">
        <v>108.8</v>
      </c>
      <c r="R986" s="3"/>
      <c r="S986" s="3">
        <f t="shared" si="1762"/>
        <v>108.8</v>
      </c>
      <c r="T986" s="3"/>
      <c r="U986" s="3">
        <f t="shared" si="1763"/>
        <v>108.8</v>
      </c>
    </row>
    <row r="987" spans="1:21" ht="31.5" hidden="1" outlineLevel="3" x14ac:dyDescent="0.2">
      <c r="A987" s="210" t="s">
        <v>433</v>
      </c>
      <c r="B987" s="210" t="s">
        <v>345</v>
      </c>
      <c r="C987" s="210" t="s">
        <v>24</v>
      </c>
      <c r="D987" s="210"/>
      <c r="E987" s="61" t="s">
        <v>673</v>
      </c>
      <c r="F987" s="64">
        <f t="shared" ref="F987:U988" si="1764">F988</f>
        <v>81192.2</v>
      </c>
      <c r="G987" s="64">
        <f t="shared" si="1764"/>
        <v>0</v>
      </c>
      <c r="H987" s="64">
        <f t="shared" si="1764"/>
        <v>81192.2</v>
      </c>
      <c r="I987" s="64">
        <f t="shared" si="1764"/>
        <v>0</v>
      </c>
      <c r="J987" s="64">
        <f t="shared" si="1764"/>
        <v>0</v>
      </c>
      <c r="K987" s="64">
        <f t="shared" si="1764"/>
        <v>81192.2</v>
      </c>
      <c r="L987" s="64">
        <f t="shared" ref="L987:Q988" si="1765">L988</f>
        <v>81829.7</v>
      </c>
      <c r="M987" s="64">
        <f t="shared" si="1764"/>
        <v>0</v>
      </c>
      <c r="N987" s="64">
        <f t="shared" si="1764"/>
        <v>81829.7</v>
      </c>
      <c r="O987" s="64">
        <f t="shared" si="1764"/>
        <v>0</v>
      </c>
      <c r="P987" s="64">
        <f t="shared" si="1764"/>
        <v>81829.7</v>
      </c>
      <c r="Q987" s="64">
        <f t="shared" si="1765"/>
        <v>81829.7</v>
      </c>
      <c r="R987" s="64">
        <f t="shared" si="1764"/>
        <v>0</v>
      </c>
      <c r="S987" s="64">
        <f t="shared" si="1764"/>
        <v>81829.7</v>
      </c>
      <c r="T987" s="64">
        <f t="shared" si="1764"/>
        <v>0</v>
      </c>
      <c r="U987" s="64">
        <f t="shared" si="1764"/>
        <v>81829.7</v>
      </c>
    </row>
    <row r="988" spans="1:21" ht="31.5" hidden="1" outlineLevel="4" x14ac:dyDescent="0.2">
      <c r="A988" s="210" t="s">
        <v>433</v>
      </c>
      <c r="B988" s="210" t="s">
        <v>345</v>
      </c>
      <c r="C988" s="210" t="s">
        <v>54</v>
      </c>
      <c r="D988" s="210"/>
      <c r="E988" s="61" t="s">
        <v>55</v>
      </c>
      <c r="F988" s="64">
        <f t="shared" si="1764"/>
        <v>81192.2</v>
      </c>
      <c r="G988" s="64">
        <f t="shared" si="1764"/>
        <v>0</v>
      </c>
      <c r="H988" s="64">
        <f t="shared" si="1764"/>
        <v>81192.2</v>
      </c>
      <c r="I988" s="64">
        <f t="shared" si="1764"/>
        <v>0</v>
      </c>
      <c r="J988" s="64">
        <f t="shared" si="1764"/>
        <v>0</v>
      </c>
      <c r="K988" s="64">
        <f t="shared" si="1764"/>
        <v>81192.2</v>
      </c>
      <c r="L988" s="64">
        <f t="shared" si="1765"/>
        <v>81829.7</v>
      </c>
      <c r="M988" s="64">
        <f t="shared" si="1764"/>
        <v>0</v>
      </c>
      <c r="N988" s="64">
        <f t="shared" si="1764"/>
        <v>81829.7</v>
      </c>
      <c r="O988" s="64">
        <f t="shared" si="1764"/>
        <v>0</v>
      </c>
      <c r="P988" s="64">
        <f t="shared" si="1764"/>
        <v>81829.7</v>
      </c>
      <c r="Q988" s="64">
        <f t="shared" si="1765"/>
        <v>81829.7</v>
      </c>
      <c r="R988" s="64">
        <f t="shared" si="1764"/>
        <v>0</v>
      </c>
      <c r="S988" s="64">
        <f t="shared" si="1764"/>
        <v>81829.7</v>
      </c>
      <c r="T988" s="64">
        <f t="shared" si="1764"/>
        <v>0</v>
      </c>
      <c r="U988" s="64">
        <f t="shared" si="1764"/>
        <v>81829.7</v>
      </c>
    </row>
    <row r="989" spans="1:21" ht="15.75" hidden="1" outlineLevel="5" x14ac:dyDescent="0.2">
      <c r="A989" s="210" t="s">
        <v>433</v>
      </c>
      <c r="B989" s="210" t="s">
        <v>345</v>
      </c>
      <c r="C989" s="210" t="s">
        <v>295</v>
      </c>
      <c r="D989" s="210"/>
      <c r="E989" s="61" t="s">
        <v>69</v>
      </c>
      <c r="F989" s="64">
        <f t="shared" ref="F989:I989" si="1766">F990+F991+F992</f>
        <v>81192.2</v>
      </c>
      <c r="G989" s="64">
        <f t="shared" si="1766"/>
        <v>0</v>
      </c>
      <c r="H989" s="64">
        <f t="shared" si="1766"/>
        <v>81192.2</v>
      </c>
      <c r="I989" s="64">
        <f t="shared" si="1766"/>
        <v>0</v>
      </c>
      <c r="J989" s="64">
        <f t="shared" ref="J989:K989" si="1767">J990+J991+J992</f>
        <v>0</v>
      </c>
      <c r="K989" s="64">
        <f t="shared" si="1767"/>
        <v>81192.2</v>
      </c>
      <c r="L989" s="64">
        <f t="shared" ref="L989:S989" si="1768">L990+L991+L992</f>
        <v>81829.7</v>
      </c>
      <c r="M989" s="64">
        <f t="shared" si="1768"/>
        <v>0</v>
      </c>
      <c r="N989" s="64">
        <f t="shared" si="1768"/>
        <v>81829.7</v>
      </c>
      <c r="O989" s="64">
        <f t="shared" ref="O989:P989" si="1769">O990+O991+O992</f>
        <v>0</v>
      </c>
      <c r="P989" s="64">
        <f t="shared" si="1769"/>
        <v>81829.7</v>
      </c>
      <c r="Q989" s="64">
        <f t="shared" si="1768"/>
        <v>81829.7</v>
      </c>
      <c r="R989" s="64">
        <f t="shared" si="1768"/>
        <v>0</v>
      </c>
      <c r="S989" s="64">
        <f t="shared" si="1768"/>
        <v>81829.7</v>
      </c>
      <c r="T989" s="64">
        <f t="shared" ref="T989:U989" si="1770">T990+T991+T992</f>
        <v>0</v>
      </c>
      <c r="U989" s="64">
        <f t="shared" si="1770"/>
        <v>81829.7</v>
      </c>
    </row>
    <row r="990" spans="1:21" ht="31.5" hidden="1" outlineLevel="7" x14ac:dyDescent="0.2">
      <c r="A990" s="59" t="s">
        <v>433</v>
      </c>
      <c r="B990" s="59" t="s">
        <v>345</v>
      </c>
      <c r="C990" s="59" t="s">
        <v>295</v>
      </c>
      <c r="D990" s="59" t="s">
        <v>3</v>
      </c>
      <c r="E990" s="82" t="s">
        <v>4</v>
      </c>
      <c r="F990" s="91">
        <v>75612.2</v>
      </c>
      <c r="G990" s="3"/>
      <c r="H990" s="3">
        <f t="shared" ref="H990:H992" si="1771">SUM(F990:G990)</f>
        <v>75612.2</v>
      </c>
      <c r="I990" s="3"/>
      <c r="J990" s="3"/>
      <c r="K990" s="3">
        <f t="shared" ref="K990:K992" si="1772">SUM(H990:J990)</f>
        <v>75612.2</v>
      </c>
      <c r="L990" s="69">
        <v>76131.899999999994</v>
      </c>
      <c r="M990" s="3"/>
      <c r="N990" s="3">
        <f t="shared" ref="N990:N992" si="1773">SUM(L990:M990)</f>
        <v>76131.899999999994</v>
      </c>
      <c r="O990" s="3"/>
      <c r="P990" s="3">
        <f t="shared" ref="P990:P992" si="1774">SUM(N990:O990)</f>
        <v>76131.899999999994</v>
      </c>
      <c r="Q990" s="69">
        <v>76131.899999999994</v>
      </c>
      <c r="R990" s="3"/>
      <c r="S990" s="3">
        <f t="shared" ref="S990:S992" si="1775">SUM(Q990:R990)</f>
        <v>76131.899999999994</v>
      </c>
      <c r="T990" s="3"/>
      <c r="U990" s="3">
        <f t="shared" ref="U990:U992" si="1776">SUM(S990:T990)</f>
        <v>76131.899999999994</v>
      </c>
    </row>
    <row r="991" spans="1:21" ht="15.75" hidden="1" outlineLevel="7" x14ac:dyDescent="0.2">
      <c r="A991" s="59" t="s">
        <v>433</v>
      </c>
      <c r="B991" s="59" t="s">
        <v>345</v>
      </c>
      <c r="C991" s="59" t="s">
        <v>295</v>
      </c>
      <c r="D991" s="59" t="s">
        <v>6</v>
      </c>
      <c r="E991" s="82" t="s">
        <v>7</v>
      </c>
      <c r="F991" s="91">
        <f>5589.2-117.8</f>
        <v>5471.4</v>
      </c>
      <c r="G991" s="3"/>
      <c r="H991" s="3">
        <f t="shared" si="1771"/>
        <v>5471.4</v>
      </c>
      <c r="I991" s="3"/>
      <c r="J991" s="3"/>
      <c r="K991" s="3">
        <f t="shared" si="1772"/>
        <v>5471.4</v>
      </c>
      <c r="L991" s="69">
        <v>5589.2</v>
      </c>
      <c r="M991" s="3"/>
      <c r="N991" s="3">
        <f t="shared" si="1773"/>
        <v>5589.2</v>
      </c>
      <c r="O991" s="3"/>
      <c r="P991" s="3">
        <f t="shared" si="1774"/>
        <v>5589.2</v>
      </c>
      <c r="Q991" s="69">
        <v>5589.2</v>
      </c>
      <c r="R991" s="3"/>
      <c r="S991" s="3">
        <f t="shared" si="1775"/>
        <v>5589.2</v>
      </c>
      <c r="T991" s="3"/>
      <c r="U991" s="3">
        <f t="shared" si="1776"/>
        <v>5589.2</v>
      </c>
    </row>
    <row r="992" spans="1:21" ht="15.75" hidden="1" outlineLevel="7" x14ac:dyDescent="0.2">
      <c r="A992" s="59" t="s">
        <v>433</v>
      </c>
      <c r="B992" s="59" t="s">
        <v>345</v>
      </c>
      <c r="C992" s="59" t="s">
        <v>295</v>
      </c>
      <c r="D992" s="59" t="s">
        <v>14</v>
      </c>
      <c r="E992" s="82" t="s">
        <v>15</v>
      </c>
      <c r="F992" s="3">
        <v>108.6</v>
      </c>
      <c r="G992" s="3"/>
      <c r="H992" s="3">
        <f t="shared" si="1771"/>
        <v>108.6</v>
      </c>
      <c r="I992" s="3"/>
      <c r="J992" s="3"/>
      <c r="K992" s="3">
        <f t="shared" si="1772"/>
        <v>108.6</v>
      </c>
      <c r="L992" s="69">
        <v>108.6</v>
      </c>
      <c r="M992" s="3"/>
      <c r="N992" s="3">
        <f t="shared" si="1773"/>
        <v>108.6</v>
      </c>
      <c r="O992" s="3"/>
      <c r="P992" s="3">
        <f t="shared" si="1774"/>
        <v>108.6</v>
      </c>
      <c r="Q992" s="69">
        <v>108.6</v>
      </c>
      <c r="R992" s="3"/>
      <c r="S992" s="3">
        <f t="shared" si="1775"/>
        <v>108.6</v>
      </c>
      <c r="T992" s="3"/>
      <c r="U992" s="3">
        <f t="shared" si="1776"/>
        <v>108.6</v>
      </c>
    </row>
    <row r="993" spans="1:21" ht="31.5" hidden="1" outlineLevel="2" x14ac:dyDescent="0.2">
      <c r="A993" s="210" t="s">
        <v>433</v>
      </c>
      <c r="B993" s="210" t="s">
        <v>345</v>
      </c>
      <c r="C993" s="210" t="s">
        <v>10</v>
      </c>
      <c r="D993" s="210"/>
      <c r="E993" s="61" t="s">
        <v>11</v>
      </c>
      <c r="F993" s="64"/>
      <c r="G993" s="64"/>
      <c r="H993" s="64"/>
      <c r="I993" s="64"/>
      <c r="J993" s="64"/>
      <c r="K993" s="64"/>
      <c r="L993" s="64">
        <f t="shared" ref="L993:Q993" si="1777">L994+L996</f>
        <v>50925</v>
      </c>
      <c r="M993" s="64">
        <f t="shared" si="1777"/>
        <v>610</v>
      </c>
      <c r="N993" s="64">
        <f t="shared" si="1777"/>
        <v>51535</v>
      </c>
      <c r="O993" s="64">
        <f t="shared" ref="O993:P993" si="1778">O994+O996</f>
        <v>0</v>
      </c>
      <c r="P993" s="64">
        <f t="shared" si="1778"/>
        <v>51535</v>
      </c>
      <c r="Q993" s="64">
        <f t="shared" si="1777"/>
        <v>129626.2</v>
      </c>
      <c r="R993" s="64">
        <f t="shared" ref="R993:S993" si="1779">R994+R996</f>
        <v>-1357.1159499999994</v>
      </c>
      <c r="S993" s="64">
        <f t="shared" si="1779"/>
        <v>128269.08405</v>
      </c>
      <c r="T993" s="64">
        <f t="shared" ref="T993:U993" si="1780">T994+T996</f>
        <v>0</v>
      </c>
      <c r="U993" s="64">
        <f t="shared" si="1780"/>
        <v>128269.08405</v>
      </c>
    </row>
    <row r="994" spans="1:21" ht="31.5" hidden="1" outlineLevel="3" x14ac:dyDescent="0.2">
      <c r="A994" s="210" t="s">
        <v>433</v>
      </c>
      <c r="B994" s="210" t="s">
        <v>345</v>
      </c>
      <c r="C994" s="210" t="s">
        <v>296</v>
      </c>
      <c r="D994" s="210"/>
      <c r="E994" s="61" t="s">
        <v>434</v>
      </c>
      <c r="F994" s="64"/>
      <c r="G994" s="64"/>
      <c r="H994" s="64"/>
      <c r="I994" s="64"/>
      <c r="J994" s="64"/>
      <c r="K994" s="64"/>
      <c r="L994" s="64"/>
      <c r="M994" s="64"/>
      <c r="N994" s="64"/>
      <c r="O994" s="64"/>
      <c r="P994" s="64"/>
      <c r="Q994" s="64">
        <f t="shared" ref="Q994:U994" si="1781">Q995</f>
        <v>25698.5</v>
      </c>
      <c r="R994" s="64">
        <f t="shared" si="1781"/>
        <v>-25698.5</v>
      </c>
      <c r="S994" s="64">
        <f t="shared" si="1781"/>
        <v>0</v>
      </c>
      <c r="T994" s="64">
        <f t="shared" si="1781"/>
        <v>0</v>
      </c>
      <c r="U994" s="64">
        <f t="shared" si="1781"/>
        <v>0</v>
      </c>
    </row>
    <row r="995" spans="1:21" ht="15.75" hidden="1" outlineLevel="7" x14ac:dyDescent="0.2">
      <c r="A995" s="59" t="s">
        <v>433</v>
      </c>
      <c r="B995" s="59" t="s">
        <v>345</v>
      </c>
      <c r="C995" s="59" t="s">
        <v>296</v>
      </c>
      <c r="D995" s="59" t="s">
        <v>14</v>
      </c>
      <c r="E995" s="82" t="s">
        <v>15</v>
      </c>
      <c r="F995" s="3"/>
      <c r="G995" s="3"/>
      <c r="H995" s="3">
        <f>SUM(F995:G995)</f>
        <v>0</v>
      </c>
      <c r="I995" s="3"/>
      <c r="J995" s="3"/>
      <c r="K995" s="3">
        <f>SUM(H995:J995)</f>
        <v>0</v>
      </c>
      <c r="L995" s="69"/>
      <c r="M995" s="3"/>
      <c r="N995" s="3">
        <f>SUM(L995:M995)</f>
        <v>0</v>
      </c>
      <c r="O995" s="3"/>
      <c r="P995" s="3">
        <f>SUM(N995:O995)</f>
        <v>0</v>
      </c>
      <c r="Q995" s="69">
        <f>50446-18800-17.8-225.1-1241.9+37.3-4500</f>
        <v>25698.5</v>
      </c>
      <c r="R995" s="3">
        <v>-25698.5</v>
      </c>
      <c r="S995" s="3">
        <f>SUM(Q995:R995)</f>
        <v>0</v>
      </c>
      <c r="T995" s="3"/>
      <c r="U995" s="3">
        <f>SUM(S995:T995)</f>
        <v>0</v>
      </c>
    </row>
    <row r="996" spans="1:21" ht="15.75" hidden="1" outlineLevel="3" x14ac:dyDescent="0.2">
      <c r="A996" s="210" t="s">
        <v>433</v>
      </c>
      <c r="B996" s="210" t="s">
        <v>345</v>
      </c>
      <c r="C996" s="210" t="s">
        <v>297</v>
      </c>
      <c r="D996" s="210"/>
      <c r="E996" s="61" t="s">
        <v>298</v>
      </c>
      <c r="F996" s="64"/>
      <c r="G996" s="64"/>
      <c r="H996" s="64"/>
      <c r="I996" s="64"/>
      <c r="J996" s="64"/>
      <c r="K996" s="64"/>
      <c r="L996" s="64">
        <f t="shared" ref="L996:U996" si="1782">L997</f>
        <v>50925</v>
      </c>
      <c r="M996" s="64">
        <f t="shared" si="1782"/>
        <v>610</v>
      </c>
      <c r="N996" s="64">
        <f t="shared" si="1782"/>
        <v>51535</v>
      </c>
      <c r="O996" s="64">
        <f t="shared" si="1782"/>
        <v>0</v>
      </c>
      <c r="P996" s="64">
        <f t="shared" si="1782"/>
        <v>51535</v>
      </c>
      <c r="Q996" s="64">
        <f t="shared" si="1782"/>
        <v>103927.7</v>
      </c>
      <c r="R996" s="64">
        <f t="shared" si="1782"/>
        <v>24341.384050000001</v>
      </c>
      <c r="S996" s="64">
        <f t="shared" si="1782"/>
        <v>128269.08405</v>
      </c>
      <c r="T996" s="64">
        <f t="shared" si="1782"/>
        <v>0</v>
      </c>
      <c r="U996" s="64">
        <f t="shared" si="1782"/>
        <v>128269.08405</v>
      </c>
    </row>
    <row r="997" spans="1:21" ht="15.75" hidden="1" outlineLevel="7" x14ac:dyDescent="0.2">
      <c r="A997" s="59" t="s">
        <v>433</v>
      </c>
      <c r="B997" s="59" t="s">
        <v>345</v>
      </c>
      <c r="C997" s="59" t="s">
        <v>297</v>
      </c>
      <c r="D997" s="59" t="s">
        <v>14</v>
      </c>
      <c r="E997" s="82" t="s">
        <v>15</v>
      </c>
      <c r="F997" s="3"/>
      <c r="G997" s="3"/>
      <c r="H997" s="3"/>
      <c r="I997" s="3"/>
      <c r="J997" s="3"/>
      <c r="K997" s="3"/>
      <c r="L997" s="3">
        <f>50729.9+195.1</f>
        <v>50925</v>
      </c>
      <c r="M997" s="3">
        <v>610</v>
      </c>
      <c r="N997" s="3">
        <f>SUM(L997:M997)</f>
        <v>51535</v>
      </c>
      <c r="O997" s="3"/>
      <c r="P997" s="3">
        <f>SUM(N997:O997)</f>
        <v>51535</v>
      </c>
      <c r="Q997" s="3">
        <v>103927.7</v>
      </c>
      <c r="R997" s="3">
        <f>25698.5-1357.11595</f>
        <v>24341.384050000001</v>
      </c>
      <c r="S997" s="3">
        <f>SUM(Q997:R997)</f>
        <v>128269.08405</v>
      </c>
      <c r="T997" s="3"/>
      <c r="U997" s="3">
        <f>SUM(S997:T997)</f>
        <v>128269.08405</v>
      </c>
    </row>
    <row r="998" spans="1:21" ht="15.75" hidden="1" outlineLevel="7" x14ac:dyDescent="0.2">
      <c r="A998" s="210" t="s">
        <v>433</v>
      </c>
      <c r="B998" s="210" t="s">
        <v>347</v>
      </c>
      <c r="C998" s="59"/>
      <c r="D998" s="59"/>
      <c r="E998" s="60" t="s">
        <v>348</v>
      </c>
      <c r="F998" s="64">
        <f t="shared" ref="F998:U999" si="1783">F999</f>
        <v>145.1</v>
      </c>
      <c r="G998" s="64">
        <f t="shared" si="1783"/>
        <v>0</v>
      </c>
      <c r="H998" s="64">
        <f t="shared" si="1783"/>
        <v>145.1</v>
      </c>
      <c r="I998" s="64">
        <f t="shared" si="1783"/>
        <v>0</v>
      </c>
      <c r="J998" s="64">
        <f t="shared" si="1783"/>
        <v>0</v>
      </c>
      <c r="K998" s="64">
        <f t="shared" si="1783"/>
        <v>145.1</v>
      </c>
      <c r="L998" s="64">
        <f t="shared" ref="L998:Q999" si="1784">L999</f>
        <v>145.1</v>
      </c>
      <c r="M998" s="64">
        <f t="shared" si="1783"/>
        <v>0</v>
      </c>
      <c r="N998" s="64">
        <f t="shared" si="1783"/>
        <v>145.1</v>
      </c>
      <c r="O998" s="64">
        <f t="shared" si="1783"/>
        <v>0</v>
      </c>
      <c r="P998" s="64">
        <f t="shared" si="1783"/>
        <v>145.1</v>
      </c>
      <c r="Q998" s="64">
        <f t="shared" si="1784"/>
        <v>145.1</v>
      </c>
      <c r="R998" s="64">
        <f t="shared" si="1783"/>
        <v>0</v>
      </c>
      <c r="S998" s="64">
        <f t="shared" si="1783"/>
        <v>145.1</v>
      </c>
      <c r="T998" s="64">
        <f t="shared" si="1783"/>
        <v>0</v>
      </c>
      <c r="U998" s="64">
        <f t="shared" si="1783"/>
        <v>145.1</v>
      </c>
    </row>
    <row r="999" spans="1:21" ht="15.75" hidden="1" outlineLevel="1" x14ac:dyDescent="0.2">
      <c r="A999" s="210" t="s">
        <v>433</v>
      </c>
      <c r="B999" s="210" t="s">
        <v>349</v>
      </c>
      <c r="C999" s="210"/>
      <c r="D999" s="210"/>
      <c r="E999" s="61" t="s">
        <v>350</v>
      </c>
      <c r="F999" s="64">
        <f t="shared" si="1783"/>
        <v>145.1</v>
      </c>
      <c r="G999" s="64">
        <f t="shared" si="1783"/>
        <v>0</v>
      </c>
      <c r="H999" s="64">
        <f t="shared" si="1783"/>
        <v>145.1</v>
      </c>
      <c r="I999" s="64">
        <f t="shared" si="1783"/>
        <v>0</v>
      </c>
      <c r="J999" s="64">
        <f t="shared" si="1783"/>
        <v>0</v>
      </c>
      <c r="K999" s="64">
        <f t="shared" si="1783"/>
        <v>145.1</v>
      </c>
      <c r="L999" s="64">
        <f t="shared" si="1784"/>
        <v>145.1</v>
      </c>
      <c r="M999" s="64">
        <f t="shared" si="1783"/>
        <v>0</v>
      </c>
      <c r="N999" s="64">
        <f t="shared" si="1783"/>
        <v>145.1</v>
      </c>
      <c r="O999" s="64">
        <f t="shared" si="1783"/>
        <v>0</v>
      </c>
      <c r="P999" s="64">
        <f t="shared" si="1783"/>
        <v>145.1</v>
      </c>
      <c r="Q999" s="64">
        <f t="shared" si="1784"/>
        <v>145.1</v>
      </c>
      <c r="R999" s="64">
        <f t="shared" si="1783"/>
        <v>0</v>
      </c>
      <c r="S999" s="64">
        <f t="shared" si="1783"/>
        <v>145.1</v>
      </c>
      <c r="T999" s="64">
        <f t="shared" si="1783"/>
        <v>0</v>
      </c>
      <c r="U999" s="64">
        <f t="shared" si="1783"/>
        <v>145.1</v>
      </c>
    </row>
    <row r="1000" spans="1:21" ht="31.5" hidden="1" outlineLevel="2" x14ac:dyDescent="0.2">
      <c r="A1000" s="210" t="s">
        <v>433</v>
      </c>
      <c r="B1000" s="210" t="s">
        <v>349</v>
      </c>
      <c r="C1000" s="210" t="s">
        <v>23</v>
      </c>
      <c r="D1000" s="210"/>
      <c r="E1000" s="61" t="s">
        <v>672</v>
      </c>
      <c r="F1000" s="64">
        <f t="shared" ref="F1000:I1000" si="1785">F1001+F1005</f>
        <v>145.1</v>
      </c>
      <c r="G1000" s="64">
        <f t="shared" si="1785"/>
        <v>0</v>
      </c>
      <c r="H1000" s="64">
        <f t="shared" si="1785"/>
        <v>145.1</v>
      </c>
      <c r="I1000" s="64">
        <f t="shared" si="1785"/>
        <v>0</v>
      </c>
      <c r="J1000" s="64">
        <f t="shared" ref="J1000:K1000" si="1786">J1001+J1005</f>
        <v>0</v>
      </c>
      <c r="K1000" s="64">
        <f t="shared" si="1786"/>
        <v>145.1</v>
      </c>
      <c r="L1000" s="64">
        <f t="shared" ref="L1000:S1000" si="1787">L1001+L1005</f>
        <v>145.1</v>
      </c>
      <c r="M1000" s="64">
        <f t="shared" si="1787"/>
        <v>0</v>
      </c>
      <c r="N1000" s="64">
        <f t="shared" si="1787"/>
        <v>145.1</v>
      </c>
      <c r="O1000" s="64">
        <f t="shared" ref="O1000:P1000" si="1788">O1001+O1005</f>
        <v>0</v>
      </c>
      <c r="P1000" s="64">
        <f t="shared" si="1788"/>
        <v>145.1</v>
      </c>
      <c r="Q1000" s="64">
        <f t="shared" si="1787"/>
        <v>145.1</v>
      </c>
      <c r="R1000" s="64">
        <f t="shared" si="1787"/>
        <v>0</v>
      </c>
      <c r="S1000" s="64">
        <f t="shared" si="1787"/>
        <v>145.1</v>
      </c>
      <c r="T1000" s="64">
        <f t="shared" ref="T1000:U1000" si="1789">T1001+T1005</f>
        <v>0</v>
      </c>
      <c r="U1000" s="64">
        <f t="shared" si="1789"/>
        <v>145.1</v>
      </c>
    </row>
    <row r="1001" spans="1:21" ht="15.75" hidden="1" outlineLevel="3" x14ac:dyDescent="0.2">
      <c r="A1001" s="210" t="s">
        <v>433</v>
      </c>
      <c r="B1001" s="210" t="s">
        <v>349</v>
      </c>
      <c r="C1001" s="210" t="s">
        <v>45</v>
      </c>
      <c r="D1001" s="210"/>
      <c r="E1001" s="61" t="s">
        <v>682</v>
      </c>
      <c r="F1001" s="64">
        <f t="shared" ref="F1001:U1003" si="1790">F1002</f>
        <v>45.1</v>
      </c>
      <c r="G1001" s="64">
        <f t="shared" si="1790"/>
        <v>0</v>
      </c>
      <c r="H1001" s="64">
        <f t="shared" si="1790"/>
        <v>45.1</v>
      </c>
      <c r="I1001" s="64">
        <f t="shared" si="1790"/>
        <v>0</v>
      </c>
      <c r="J1001" s="64">
        <f t="shared" si="1790"/>
        <v>0</v>
      </c>
      <c r="K1001" s="64">
        <f t="shared" si="1790"/>
        <v>45.1</v>
      </c>
      <c r="L1001" s="64">
        <f t="shared" ref="L1001:Q1003" si="1791">L1002</f>
        <v>45.1</v>
      </c>
      <c r="M1001" s="64">
        <f t="shared" si="1790"/>
        <v>0</v>
      </c>
      <c r="N1001" s="64">
        <f t="shared" si="1790"/>
        <v>45.1</v>
      </c>
      <c r="O1001" s="64">
        <f t="shared" si="1790"/>
        <v>0</v>
      </c>
      <c r="P1001" s="64">
        <f t="shared" si="1790"/>
        <v>45.1</v>
      </c>
      <c r="Q1001" s="64">
        <f t="shared" si="1791"/>
        <v>45.1</v>
      </c>
      <c r="R1001" s="64">
        <f t="shared" si="1790"/>
        <v>0</v>
      </c>
      <c r="S1001" s="64">
        <f t="shared" si="1790"/>
        <v>45.1</v>
      </c>
      <c r="T1001" s="64">
        <f t="shared" si="1790"/>
        <v>0</v>
      </c>
      <c r="U1001" s="64">
        <f t="shared" si="1790"/>
        <v>45.1</v>
      </c>
    </row>
    <row r="1002" spans="1:21" ht="31.5" hidden="1" outlineLevel="4" x14ac:dyDescent="0.2">
      <c r="A1002" s="210" t="s">
        <v>433</v>
      </c>
      <c r="B1002" s="210" t="s">
        <v>349</v>
      </c>
      <c r="C1002" s="210" t="s">
        <v>46</v>
      </c>
      <c r="D1002" s="210"/>
      <c r="E1002" s="61" t="s">
        <v>683</v>
      </c>
      <c r="F1002" s="64">
        <f t="shared" si="1790"/>
        <v>45.1</v>
      </c>
      <c r="G1002" s="64">
        <f t="shared" si="1790"/>
        <v>0</v>
      </c>
      <c r="H1002" s="64">
        <f t="shared" si="1790"/>
        <v>45.1</v>
      </c>
      <c r="I1002" s="64">
        <f t="shared" si="1790"/>
        <v>0</v>
      </c>
      <c r="J1002" s="64">
        <f t="shared" si="1790"/>
        <v>0</v>
      </c>
      <c r="K1002" s="64">
        <f t="shared" si="1790"/>
        <v>45.1</v>
      </c>
      <c r="L1002" s="64">
        <f t="shared" si="1791"/>
        <v>45.1</v>
      </c>
      <c r="M1002" s="64">
        <f t="shared" si="1790"/>
        <v>0</v>
      </c>
      <c r="N1002" s="64">
        <f t="shared" si="1790"/>
        <v>45.1</v>
      </c>
      <c r="O1002" s="64">
        <f t="shared" si="1790"/>
        <v>0</v>
      </c>
      <c r="P1002" s="64">
        <f t="shared" si="1790"/>
        <v>45.1</v>
      </c>
      <c r="Q1002" s="64">
        <f t="shared" si="1791"/>
        <v>45.1</v>
      </c>
      <c r="R1002" s="64">
        <f t="shared" si="1790"/>
        <v>0</v>
      </c>
      <c r="S1002" s="64">
        <f t="shared" si="1790"/>
        <v>45.1</v>
      </c>
      <c r="T1002" s="64">
        <f t="shared" si="1790"/>
        <v>0</v>
      </c>
      <c r="U1002" s="64">
        <f t="shared" si="1790"/>
        <v>45.1</v>
      </c>
    </row>
    <row r="1003" spans="1:21" ht="15.75" hidden="1" outlineLevel="5" x14ac:dyDescent="0.2">
      <c r="A1003" s="210" t="s">
        <v>433</v>
      </c>
      <c r="B1003" s="210" t="s">
        <v>349</v>
      </c>
      <c r="C1003" s="210" t="s">
        <v>47</v>
      </c>
      <c r="D1003" s="210"/>
      <c r="E1003" s="61" t="s">
        <v>48</v>
      </c>
      <c r="F1003" s="64">
        <f t="shared" si="1790"/>
        <v>45.1</v>
      </c>
      <c r="G1003" s="64">
        <f t="shared" si="1790"/>
        <v>0</v>
      </c>
      <c r="H1003" s="64">
        <f t="shared" si="1790"/>
        <v>45.1</v>
      </c>
      <c r="I1003" s="64">
        <f t="shared" si="1790"/>
        <v>0</v>
      </c>
      <c r="J1003" s="64">
        <f t="shared" si="1790"/>
        <v>0</v>
      </c>
      <c r="K1003" s="64">
        <f t="shared" si="1790"/>
        <v>45.1</v>
      </c>
      <c r="L1003" s="64">
        <f t="shared" si="1791"/>
        <v>45.1</v>
      </c>
      <c r="M1003" s="64">
        <f t="shared" si="1790"/>
        <v>0</v>
      </c>
      <c r="N1003" s="64">
        <f t="shared" si="1790"/>
        <v>45.1</v>
      </c>
      <c r="O1003" s="64">
        <f t="shared" si="1790"/>
        <v>0</v>
      </c>
      <c r="P1003" s="64">
        <f t="shared" si="1790"/>
        <v>45.1</v>
      </c>
      <c r="Q1003" s="64">
        <f t="shared" si="1791"/>
        <v>45.1</v>
      </c>
      <c r="R1003" s="64">
        <f t="shared" si="1790"/>
        <v>0</v>
      </c>
      <c r="S1003" s="64">
        <f t="shared" si="1790"/>
        <v>45.1</v>
      </c>
      <c r="T1003" s="64">
        <f t="shared" si="1790"/>
        <v>0</v>
      </c>
      <c r="U1003" s="64">
        <f t="shared" si="1790"/>
        <v>45.1</v>
      </c>
    </row>
    <row r="1004" spans="1:21" ht="15.75" hidden="1" outlineLevel="7" x14ac:dyDescent="0.2">
      <c r="A1004" s="59" t="s">
        <v>433</v>
      </c>
      <c r="B1004" s="59" t="s">
        <v>349</v>
      </c>
      <c r="C1004" s="59" t="s">
        <v>47</v>
      </c>
      <c r="D1004" s="59" t="s">
        <v>6</v>
      </c>
      <c r="E1004" s="82" t="s">
        <v>7</v>
      </c>
      <c r="F1004" s="3">
        <v>45.1</v>
      </c>
      <c r="G1004" s="3"/>
      <c r="H1004" s="3">
        <f>SUM(F1004:G1004)</f>
        <v>45.1</v>
      </c>
      <c r="I1004" s="3"/>
      <c r="J1004" s="3"/>
      <c r="K1004" s="3">
        <f>SUM(H1004:J1004)</f>
        <v>45.1</v>
      </c>
      <c r="L1004" s="69">
        <v>45.1</v>
      </c>
      <c r="M1004" s="3"/>
      <c r="N1004" s="3">
        <f>SUM(L1004:M1004)</f>
        <v>45.1</v>
      </c>
      <c r="O1004" s="3"/>
      <c r="P1004" s="3">
        <f>SUM(N1004:O1004)</f>
        <v>45.1</v>
      </c>
      <c r="Q1004" s="69">
        <v>45.1</v>
      </c>
      <c r="R1004" s="3"/>
      <c r="S1004" s="3">
        <f>SUM(Q1004:R1004)</f>
        <v>45.1</v>
      </c>
      <c r="T1004" s="3"/>
      <c r="U1004" s="3">
        <f>SUM(S1004:T1004)</f>
        <v>45.1</v>
      </c>
    </row>
    <row r="1005" spans="1:21" ht="31.5" hidden="1" outlineLevel="3" x14ac:dyDescent="0.2">
      <c r="A1005" s="210" t="s">
        <v>433</v>
      </c>
      <c r="B1005" s="210" t="s">
        <v>349</v>
      </c>
      <c r="C1005" s="210" t="s">
        <v>24</v>
      </c>
      <c r="D1005" s="210"/>
      <c r="E1005" s="61" t="s">
        <v>673</v>
      </c>
      <c r="F1005" s="64">
        <f t="shared" ref="F1005:U1007" si="1792">F1006</f>
        <v>100</v>
      </c>
      <c r="G1005" s="64">
        <f t="shared" si="1792"/>
        <v>0</v>
      </c>
      <c r="H1005" s="64">
        <f t="shared" si="1792"/>
        <v>100</v>
      </c>
      <c r="I1005" s="64">
        <f t="shared" si="1792"/>
        <v>0</v>
      </c>
      <c r="J1005" s="64">
        <f t="shared" si="1792"/>
        <v>0</v>
      </c>
      <c r="K1005" s="64">
        <f t="shared" si="1792"/>
        <v>100</v>
      </c>
      <c r="L1005" s="64">
        <f t="shared" ref="L1005:Q1007" si="1793">L1006</f>
        <v>100</v>
      </c>
      <c r="M1005" s="64">
        <f t="shared" si="1792"/>
        <v>0</v>
      </c>
      <c r="N1005" s="64">
        <f t="shared" si="1792"/>
        <v>100</v>
      </c>
      <c r="O1005" s="64">
        <f t="shared" si="1792"/>
        <v>0</v>
      </c>
      <c r="P1005" s="64">
        <f t="shared" si="1792"/>
        <v>100</v>
      </c>
      <c r="Q1005" s="64">
        <f t="shared" si="1793"/>
        <v>100</v>
      </c>
      <c r="R1005" s="64">
        <f t="shared" si="1792"/>
        <v>0</v>
      </c>
      <c r="S1005" s="64">
        <f t="shared" si="1792"/>
        <v>100</v>
      </c>
      <c r="T1005" s="64">
        <f t="shared" si="1792"/>
        <v>0</v>
      </c>
      <c r="U1005" s="64">
        <f t="shared" si="1792"/>
        <v>100</v>
      </c>
    </row>
    <row r="1006" spans="1:21" ht="31.5" hidden="1" outlineLevel="4" x14ac:dyDescent="0.2">
      <c r="A1006" s="210" t="s">
        <v>433</v>
      </c>
      <c r="B1006" s="210" t="s">
        <v>349</v>
      </c>
      <c r="C1006" s="210" t="s">
        <v>54</v>
      </c>
      <c r="D1006" s="210"/>
      <c r="E1006" s="61" t="s">
        <v>55</v>
      </c>
      <c r="F1006" s="64">
        <f t="shared" si="1792"/>
        <v>100</v>
      </c>
      <c r="G1006" s="64">
        <f t="shared" si="1792"/>
        <v>0</v>
      </c>
      <c r="H1006" s="64">
        <f t="shared" si="1792"/>
        <v>100</v>
      </c>
      <c r="I1006" s="64">
        <f t="shared" si="1792"/>
        <v>0</v>
      </c>
      <c r="J1006" s="64">
        <f t="shared" si="1792"/>
        <v>0</v>
      </c>
      <c r="K1006" s="64">
        <f t="shared" si="1792"/>
        <v>100</v>
      </c>
      <c r="L1006" s="64">
        <f t="shared" si="1793"/>
        <v>100</v>
      </c>
      <c r="M1006" s="64">
        <f t="shared" si="1792"/>
        <v>0</v>
      </c>
      <c r="N1006" s="64">
        <f t="shared" si="1792"/>
        <v>100</v>
      </c>
      <c r="O1006" s="64">
        <f t="shared" si="1792"/>
        <v>0</v>
      </c>
      <c r="P1006" s="64">
        <f t="shared" si="1792"/>
        <v>100</v>
      </c>
      <c r="Q1006" s="64">
        <f t="shared" si="1793"/>
        <v>100</v>
      </c>
      <c r="R1006" s="64">
        <f t="shared" si="1792"/>
        <v>0</v>
      </c>
      <c r="S1006" s="64">
        <f t="shared" si="1792"/>
        <v>100</v>
      </c>
      <c r="T1006" s="64">
        <f t="shared" si="1792"/>
        <v>0</v>
      </c>
      <c r="U1006" s="64">
        <f t="shared" si="1792"/>
        <v>100</v>
      </c>
    </row>
    <row r="1007" spans="1:21" ht="15.75" hidden="1" outlineLevel="5" x14ac:dyDescent="0.2">
      <c r="A1007" s="210" t="s">
        <v>433</v>
      </c>
      <c r="B1007" s="210" t="s">
        <v>349</v>
      </c>
      <c r="C1007" s="210" t="s">
        <v>295</v>
      </c>
      <c r="D1007" s="210"/>
      <c r="E1007" s="61" t="s">
        <v>69</v>
      </c>
      <c r="F1007" s="64">
        <f t="shared" si="1792"/>
        <v>100</v>
      </c>
      <c r="G1007" s="64">
        <f t="shared" si="1792"/>
        <v>0</v>
      </c>
      <c r="H1007" s="64">
        <f t="shared" si="1792"/>
        <v>100</v>
      </c>
      <c r="I1007" s="64">
        <f t="shared" si="1792"/>
        <v>0</v>
      </c>
      <c r="J1007" s="64">
        <f t="shared" si="1792"/>
        <v>0</v>
      </c>
      <c r="K1007" s="64">
        <f t="shared" si="1792"/>
        <v>100</v>
      </c>
      <c r="L1007" s="64">
        <f t="shared" si="1793"/>
        <v>100</v>
      </c>
      <c r="M1007" s="64">
        <f t="shared" si="1792"/>
        <v>0</v>
      </c>
      <c r="N1007" s="64">
        <f t="shared" si="1792"/>
        <v>100</v>
      </c>
      <c r="O1007" s="64">
        <f t="shared" si="1792"/>
        <v>0</v>
      </c>
      <c r="P1007" s="64">
        <f t="shared" si="1792"/>
        <v>100</v>
      </c>
      <c r="Q1007" s="64">
        <f t="shared" si="1793"/>
        <v>100</v>
      </c>
      <c r="R1007" s="64">
        <f t="shared" si="1792"/>
        <v>0</v>
      </c>
      <c r="S1007" s="64">
        <f t="shared" si="1792"/>
        <v>100</v>
      </c>
      <c r="T1007" s="64">
        <f t="shared" si="1792"/>
        <v>0</v>
      </c>
      <c r="U1007" s="64">
        <f t="shared" si="1792"/>
        <v>100</v>
      </c>
    </row>
    <row r="1008" spans="1:21" ht="15.75" hidden="1" outlineLevel="7" x14ac:dyDescent="0.2">
      <c r="A1008" s="59" t="s">
        <v>433</v>
      </c>
      <c r="B1008" s="59" t="s">
        <v>349</v>
      </c>
      <c r="C1008" s="59" t="s">
        <v>295</v>
      </c>
      <c r="D1008" s="59" t="s">
        <v>6</v>
      </c>
      <c r="E1008" s="82" t="s">
        <v>7</v>
      </c>
      <c r="F1008" s="3">
        <v>100</v>
      </c>
      <c r="G1008" s="3"/>
      <c r="H1008" s="3">
        <f>SUM(F1008:G1008)</f>
        <v>100</v>
      </c>
      <c r="I1008" s="3"/>
      <c r="J1008" s="3"/>
      <c r="K1008" s="3">
        <f>SUM(H1008:J1008)</f>
        <v>100</v>
      </c>
      <c r="L1008" s="69">
        <v>100</v>
      </c>
      <c r="M1008" s="3"/>
      <c r="N1008" s="3">
        <f>SUM(L1008:M1008)</f>
        <v>100</v>
      </c>
      <c r="O1008" s="3"/>
      <c r="P1008" s="3">
        <f>SUM(N1008:O1008)</f>
        <v>100</v>
      </c>
      <c r="Q1008" s="69">
        <v>100</v>
      </c>
      <c r="R1008" s="3"/>
      <c r="S1008" s="3">
        <f>SUM(Q1008:R1008)</f>
        <v>100</v>
      </c>
      <c r="T1008" s="3"/>
      <c r="U1008" s="3">
        <f>SUM(S1008:T1008)</f>
        <v>100</v>
      </c>
    </row>
    <row r="1009" spans="1:21" ht="15.75" x14ac:dyDescent="0.2">
      <c r="A1009" s="229" t="s">
        <v>304</v>
      </c>
      <c r="B1009" s="229"/>
      <c r="C1009" s="229"/>
      <c r="D1009" s="229"/>
      <c r="E1009" s="229"/>
      <c r="F1009" s="65">
        <f t="shared" ref="F1009:U1009" si="1794">F960+F886+F781+F621+F570+F539+F57+F34+F13</f>
        <v>4342851.5</v>
      </c>
      <c r="G1009" s="65">
        <f t="shared" si="1794"/>
        <v>1.0004441719502211E-11</v>
      </c>
      <c r="H1009" s="65">
        <f t="shared" si="1794"/>
        <v>4342851.5</v>
      </c>
      <c r="I1009" s="65">
        <f t="shared" si="1794"/>
        <v>29336.520960000002</v>
      </c>
      <c r="J1009" s="65">
        <f t="shared" si="1794"/>
        <v>94198.815089999989</v>
      </c>
      <c r="K1009" s="65">
        <f t="shared" si="1794"/>
        <v>4466386.83605</v>
      </c>
      <c r="L1009" s="65">
        <f t="shared" si="1794"/>
        <v>3902180.1000000006</v>
      </c>
      <c r="M1009" s="65">
        <f t="shared" si="1794"/>
        <v>-1.4779288903810084E-12</v>
      </c>
      <c r="N1009" s="65">
        <f t="shared" si="1794"/>
        <v>3902180.1</v>
      </c>
      <c r="O1009" s="65">
        <f t="shared" si="1794"/>
        <v>0</v>
      </c>
      <c r="P1009" s="65">
        <f t="shared" si="1794"/>
        <v>3902180.1</v>
      </c>
      <c r="Q1009" s="65">
        <f t="shared" si="1794"/>
        <v>3959231.8</v>
      </c>
      <c r="R1009" s="65">
        <f t="shared" si="1794"/>
        <v>4.5474735088646412E-13</v>
      </c>
      <c r="S1009" s="65">
        <f t="shared" si="1794"/>
        <v>3959231.8000000003</v>
      </c>
      <c r="T1009" s="65">
        <f t="shared" si="1794"/>
        <v>0</v>
      </c>
      <c r="U1009" s="65">
        <f t="shared" si="1794"/>
        <v>3959231.8000000003</v>
      </c>
    </row>
    <row r="1010" spans="1:21" ht="15.75" hidden="1" x14ac:dyDescent="0.2">
      <c r="A1010" s="135"/>
      <c r="B1010" s="135"/>
      <c r="C1010" s="135"/>
      <c r="D1010" s="135"/>
      <c r="E1010" s="136" t="s">
        <v>550</v>
      </c>
      <c r="F1010" s="137">
        <f>F1003+F996+F994+F984+F956+F950+F938+F935+F931+F929+F924+F917+F910+F904+F899+F892+F883+F880+F877+F872+F868+F864+F862+F856+F854+F852+F850+F848+F846+F840+F838+F834+F832+F825+F821+F815+F809+F803+F794+F787+F778+F765+F755+F747+F743+F731+F728+F725+F721+F719+F715+F709+F703+F698+F692+F682+F674+F671+F664+F662+F660+F654+F646+F643+F637+F635+F627+F618+F611+F596+F591+F587+F584+F567+F560+F552+F545+F529+F525+F523+F518+F514+F512+F507+F493+F481+F474+F468+F453+F449+F444+F438+F430+F419+F416+F414+F402+F398+F387+F383+F379+F374+F367+F358+F354+F352+F349+F347+F344+F342+F337+F330+F324+F316+F314+F310+F307+F303+F296+F291+F289+F278+F271+F269+F262+F255+F249+F245+F239+F229+F226+F219+F208+F203+F201+F199+F191+F187+F184+F176+F172+F163+F160+F158+F156+F147+F145+F143+F138+F133+F129+F127+F124+F114+F111+F105+F77+F72+F61+F54+F52+F47+F43+F41+F38+F31+F26+F19+F22+F17+F576+F989+F1007+F966+F101+F461+F455+F425+F362+F264+F536+F393+F805</f>
        <v>2218453.1</v>
      </c>
      <c r="G1010" s="137">
        <f>G1003+G996+G994+G984+G956+G950+G938+G935+G931+G929+G924+G917+G910+G904+G899+G892+G883+G880+G877+G872+G868+G864+G862+G856+G854+G852+G850+G848+G846+G840+G838+G834+G832+G825+G821+G815+G809+G803+G794+G787+G778+G765+G755+G747+G743+G731+G728+G725+G721+G719+G715+G709+G703+G698+G692+G682+G674+G671+G664+G662+G660+G654+G646+G643+G637+G635+G627+G618+G611+G596+G591+G587+G584+G567+G560+G552+G545+G529+G525+G523+G518+G514+G512+G507+G493+G481+G474+G468+G453+G449+G444+G438+G430+G419+G416+G414+G402+G398+G387+G383+G379+G374+G367+G358+G354+G352+G349+G347+G344+G342+G337+G330+G324+G316+G314+G310+G307+G303+G296+G291+G289+G278+G271+G269+G262+G255+G249+G245+G239+G229+G226+G219+G208+G203+G201+G199+G191+G187+G184+G176+G172+G163+G160+G158+G156+G147+G145+G143+G138+G133+G129+G127+G124+G114+G111+G105+G77+G72+G61+G54+G52+G47+G43+G41+G38+G31+G26+G19+G22+G17+G576+G989+G1007+G966+G101+G461+G455+G425+G362+G264+G536+G393+G805</f>
        <v>-3.637978807091713E-12</v>
      </c>
      <c r="H1010" s="137">
        <f>H1003+H996+H994+H984+H956+H950+H938+H935+H931+H929+H924+H917+H910+H904+H899+H892+H883+H880+H877+H872+H868+H864+H862+H856+H854+H852+H850+H848+H846+H840+H838+H834+H832+H825+H821+H815+H809+H803+H794+H787+H778+H765+H755+H747+H743+H731+H728+H725+H721+H719+H715+H709+H703+H698+H692+H682+H674+H671+H664+H662+H660+H654+H646+H643+H637+H635+H627+H618+H611+H596+H591+H587+H584+H567+H560+H552+H545+H529+H525+H523+H518+H514+H512+H507+H493+H481+H474+H468+H453+H449+H444+H438+H430+H419+H416+H414+H402+H398+H387+H383+H379+H374+H367+H358+H354+H352+H349+H347+H344+H342+H337+H330+H324+H316+H314+H310+H307+H303+H296+H291+H289+H278+H271+H269+H262+H255+H249+H245+H239+H229+H226+H219+H208+H203+H201+H199+H191+H187+H184+H176+H172+H163+H160+H158+H156+H147+H145+H143+H138+H133+H129+H127+H124+H114+H111+H105+H77+H72+H61+H54+H52+H47+H43+H41+H38+H31+H26+H19+H22+H17+H576+H989+H1007+H966+H101+H461+H455+H425+H362+H264+H536+H393+H805</f>
        <v>2218453.0999999996</v>
      </c>
      <c r="I1010" s="137">
        <f>I1003+I996+I994+I984+I956+I950+I938+I935+I931+I929+I924+I917+I910+I904+I899+I892+I883+I880+I877+I872+I868+I864+I862+I856+I854+I852+I850+I848+I846+I840+I838+I834+I832+I825+I821+I815+I809+I803+I794+I787+I778+I765+I755+I747+I743+I731+I728+I725+I721+I719+I715+I709+I703+I698+I692+I682+I674+I671+I664+I662+I660+I654+I646+I643+I637+I635+I627+I618+I611+I596+I591+I587+I584+I567+I560+I552+I545+I529+I525+I523+I518+I514+I512+I507+I493+I481+I474+I468+I453+I449+I444+I438+I430+I419+I416+I414+I402+I398+I387+I383+I379+I374+I367+I358+I354+I352+I349+I347+I344+I342+I337+I330+I324+I316+I314+I310+I307+I303+I296+I291+I289+I278+I271+I269+I262+I255+I249+I245+I239+I229+I226+I219+I208+I203+I201+I199+I191+I187+I184+I176+I172+I163+I160+I158+I156+I147+I145+I143+I138+I133+I129+I127+I124+I114+I111+I105+I77+I72+I61+I54+I52+I47+I43+I41+I38+I31+I26+I19+I22+I17+I576+I989+I1007+I966+I101+I461+I455+I425+I362+I264+I536+I393+I805+I933+I667+I283+I327</f>
        <v>29336.520960000002</v>
      </c>
      <c r="J1010" s="137">
        <f>J1003+J996+J994+J984+J956+J950+J938+J935+J931+J929+J924+J917+J910+J904+J899+J892+J883+J880+J877+J872+J868+J864+J862+J856+J854+J852+J850+J848+J846+J840+J838+J834+J832+J825+J821+J815+J809+J803+J794+J787+J778+J765+J755+J747+J743+J731+J728+J725+J721+J719+J715+J709+J703+J698+J692+J682+J674+J671+J664+J662+J660+J654+J646+J643+J637+J635+J627+J618+J611+J596+J591+J587+J584+J567+J560+J552+J545+J529+J525+J523+J518+J514+J512+J507+J493+J481+J474+J468+J453+J449+J444+J438+J430+J419+J416+J414+J402+J398+J387+J383+J379+J374+J367+J358+J354+J352+J349+J347+J344+J342+J337+J330+J324+J316+J314+J310+J307+J303+J296+J291+J289+J278+J271+J269+J262+J255+J249+J245+J239+J229+J226+J219+J208+J203+J201+J199+J191+J187+J184+J176+J172+J163+J160+J158+J156+J147+J145+J143+J138+J133+J129+J127+J124+J114+J111+J105+J77+J72+J61+J54+J52+J47+J43+J41+J38+J31+J26+J19+J22+J17+J576+J989+J1007+J966+J101+J461+J455+J425+J362+J264+J536+J393+J805+J933+J667+J283+J327+J604+J119+J149+J234</f>
        <v>85790.396440000026</v>
      </c>
      <c r="K1010" s="137">
        <f t="shared" ref="K1010:U1010" si="1795">K1003+K996+K994+K984+K956+K950+K938+K935+K931+K929+K924+K917+K910+K904+K899+K892+K883+K880+K877+K872+K868+K864+K862+K856+K854+K852+K850+K848+K846+K840+K838+K834+K832+K825+K821+K815+K809+K803+K794+K787+K778+K765+K755+K747+K743+K731+K728+K725+K721+K719+K715+K709+K703+K698+K692+K682+K674+K671+K664+K662+K660+K654+K646+K643+K637+K635+K627+K618+K611+K596+K591+K587+K584+K567+K560+K552+K545+K529+K525+K523+K518+K514+K512+K507+K493+K481+K474+K468+K453+K449+K444+K438+K430+K419+K416+K414+K402+K398+K387+K383+K379+K374+K367+K358+K354+K352+K349+K347+K344+K342+K337+K330+K324+K316+K314+K310+K307+K303+K296+K291+K289+K278+K271+K269+K262+K255+K249+K245+K239+K229+K226+K219+K208+K203+K201+K199+K191+K187+K184+K176+K172+K163+K160+K158+K156+K147+K145+K143+K138+K133+K129+K127+K124+K114+K111+K105+K77+K72+K61+K54+K52+K47+K43+K41+K38+K31+K26+K19+K22+K17+K576+K989+K1007+K966+K101+K461+K455+K425+K362+K264+K536+K393+K805+K933+K667+K283+K327+K604</f>
        <v>2313090.0991799999</v>
      </c>
      <c r="L1010" s="137">
        <f t="shared" si="1795"/>
        <v>2061394.1000000006</v>
      </c>
      <c r="M1010" s="137">
        <f t="shared" si="1795"/>
        <v>-9.0949470177292824E-13</v>
      </c>
      <c r="N1010" s="137">
        <f t="shared" si="1795"/>
        <v>2061394.1000000006</v>
      </c>
      <c r="O1010" s="137">
        <f t="shared" si="1795"/>
        <v>0</v>
      </c>
      <c r="P1010" s="137">
        <f t="shared" si="1795"/>
        <v>2061394.1000000006</v>
      </c>
      <c r="Q1010" s="137">
        <f t="shared" si="1795"/>
        <v>2108708.2000000002</v>
      </c>
      <c r="R1010" s="137">
        <f t="shared" si="1795"/>
        <v>0</v>
      </c>
      <c r="S1010" s="137">
        <f t="shared" si="1795"/>
        <v>2108708.2000000002</v>
      </c>
      <c r="T1010" s="137">
        <f t="shared" si="1795"/>
        <v>0</v>
      </c>
      <c r="U1010" s="137">
        <f t="shared" si="1795"/>
        <v>2108708.2000000002</v>
      </c>
    </row>
    <row r="1011" spans="1:21" ht="15.75" hidden="1" x14ac:dyDescent="0.2">
      <c r="A1011" s="135"/>
      <c r="B1011" s="135"/>
      <c r="C1011" s="135"/>
      <c r="D1011" s="135"/>
      <c r="E1011" s="136" t="s">
        <v>551</v>
      </c>
      <c r="F1011" s="138">
        <f t="shared" ref="F1011:U1011" si="1796">F978+F976+F970+F842+F771+F760+F757+F737+F733+F687+F684+F680+F678+F676+F648+F639+F495+F487+F432+F407+F376+F371+F360+F356+F318+F274+F221+F217+F215+F205+F165+F153+F151+F97+F91+F86+F83+F81+F79+F67+F89+F501+F369+F497+F266+F364+F427</f>
        <v>2124398.4000000004</v>
      </c>
      <c r="G1011" s="138">
        <f t="shared" si="1796"/>
        <v>0</v>
      </c>
      <c r="H1011" s="138">
        <f t="shared" si="1796"/>
        <v>2124398.4000000008</v>
      </c>
      <c r="I1011" s="138">
        <f t="shared" si="1796"/>
        <v>0</v>
      </c>
      <c r="J1011" s="138">
        <f t="shared" si="1796"/>
        <v>0</v>
      </c>
      <c r="K1011" s="138">
        <f t="shared" si="1796"/>
        <v>2124398.4000000008</v>
      </c>
      <c r="L1011" s="138">
        <f t="shared" si="1796"/>
        <v>1840786.0000000002</v>
      </c>
      <c r="M1011" s="138">
        <f t="shared" si="1796"/>
        <v>0</v>
      </c>
      <c r="N1011" s="138">
        <f t="shared" si="1796"/>
        <v>1840786.0000000002</v>
      </c>
      <c r="O1011" s="138">
        <f t="shared" si="1796"/>
        <v>0</v>
      </c>
      <c r="P1011" s="138">
        <f t="shared" si="1796"/>
        <v>1840786.0000000002</v>
      </c>
      <c r="Q1011" s="138">
        <f t="shared" si="1796"/>
        <v>1850523.6000000003</v>
      </c>
      <c r="R1011" s="138">
        <f t="shared" si="1796"/>
        <v>0</v>
      </c>
      <c r="S1011" s="138">
        <f t="shared" si="1796"/>
        <v>1850523.6000000003</v>
      </c>
      <c r="T1011" s="138">
        <f t="shared" si="1796"/>
        <v>0</v>
      </c>
      <c r="U1011" s="138">
        <f t="shared" si="1796"/>
        <v>1850523.6000000003</v>
      </c>
    </row>
    <row r="1012" spans="1:21" hidden="1" x14ac:dyDescent="0.2"/>
    <row r="1013" spans="1:21" ht="15.75" hidden="1" x14ac:dyDescent="0.25">
      <c r="F1013" s="139">
        <v>2216453.1</v>
      </c>
      <c r="G1013" s="139"/>
      <c r="H1013" s="139"/>
      <c r="I1013" s="139"/>
      <c r="J1013" s="139"/>
      <c r="K1013" s="139"/>
      <c r="L1013" s="140">
        <v>2061394.1</v>
      </c>
      <c r="M1013" s="140"/>
      <c r="N1013" s="140"/>
      <c r="O1013" s="140"/>
      <c r="P1013" s="140"/>
      <c r="Q1013" s="140">
        <v>2108708.2000000002</v>
      </c>
    </row>
    <row r="1014" spans="1:21" ht="15.75" hidden="1" x14ac:dyDescent="0.2">
      <c r="F1014" s="140">
        <f>F1010-F1013</f>
        <v>2000</v>
      </c>
      <c r="G1014" s="140"/>
      <c r="H1014" s="140"/>
      <c r="I1014" s="140"/>
      <c r="J1014" s="140"/>
      <c r="K1014" s="140"/>
      <c r="L1014" s="140">
        <f t="shared" ref="L1014:Q1014" si="1797">L1010-L1013</f>
        <v>0</v>
      </c>
      <c r="M1014" s="140"/>
      <c r="N1014" s="140"/>
      <c r="O1014" s="140"/>
      <c r="P1014" s="140"/>
      <c r="Q1014" s="140">
        <f t="shared" si="1797"/>
        <v>0</v>
      </c>
    </row>
    <row r="1015" spans="1:21" ht="15.75" hidden="1" x14ac:dyDescent="0.2">
      <c r="F1015" s="140">
        <v>2124398.4</v>
      </c>
      <c r="G1015" s="140"/>
      <c r="H1015" s="140"/>
      <c r="I1015" s="140"/>
      <c r="J1015" s="140"/>
      <c r="K1015" s="140"/>
      <c r="L1015" s="140">
        <v>1840786.0320000006</v>
      </c>
      <c r="M1015" s="140"/>
      <c r="N1015" s="140"/>
      <c r="O1015" s="140"/>
      <c r="P1015" s="140"/>
      <c r="Q1015" s="140">
        <v>1850523.6000000003</v>
      </c>
    </row>
    <row r="1016" spans="1:21" hidden="1" x14ac:dyDescent="0.2">
      <c r="F1016" s="137">
        <f>F1011-F1015</f>
        <v>0</v>
      </c>
      <c r="G1016" s="137"/>
      <c r="H1016" s="137"/>
      <c r="I1016" s="137"/>
      <c r="J1016" s="137"/>
      <c r="K1016" s="137"/>
      <c r="L1016" s="137">
        <f t="shared" ref="L1016:Q1016" si="1798">L1011-L1015</f>
        <v>-3.2000000355765224E-2</v>
      </c>
      <c r="M1016" s="137"/>
      <c r="N1016" s="137"/>
      <c r="O1016" s="137"/>
      <c r="P1016" s="137"/>
      <c r="Q1016" s="137">
        <f t="shared" si="1798"/>
        <v>0</v>
      </c>
    </row>
    <row r="1017" spans="1:21" hidden="1" x14ac:dyDescent="0.2"/>
    <row r="1018" spans="1:21" hidden="1" x14ac:dyDescent="0.2">
      <c r="F1018" s="137"/>
      <c r="G1018" s="137"/>
      <c r="H1018" s="137"/>
      <c r="I1018" s="137"/>
      <c r="J1018" s="137"/>
      <c r="K1018" s="137"/>
    </row>
    <row r="1019" spans="1:21" hidden="1" x14ac:dyDescent="0.2"/>
    <row r="1020" spans="1:21" hidden="1" x14ac:dyDescent="0.2">
      <c r="F1020" s="137"/>
      <c r="G1020" s="137"/>
      <c r="H1020" s="137"/>
      <c r="I1020" s="137"/>
      <c r="J1020" s="137"/>
      <c r="K1020" s="137"/>
      <c r="L1020" s="137"/>
      <c r="M1020" s="137"/>
      <c r="N1020" s="137"/>
      <c r="O1020" s="137"/>
      <c r="P1020" s="137"/>
      <c r="Q1020" s="137"/>
    </row>
    <row r="1021" spans="1:21" hidden="1" x14ac:dyDescent="0.2">
      <c r="F1021" s="137"/>
      <c r="G1021" s="137"/>
      <c r="H1021" s="137"/>
      <c r="I1021" s="137"/>
      <c r="J1021" s="137"/>
      <c r="K1021" s="137"/>
      <c r="L1021" s="137"/>
      <c r="M1021" s="137"/>
      <c r="N1021" s="137"/>
      <c r="O1021" s="137"/>
      <c r="P1021" s="137"/>
      <c r="Q1021" s="137"/>
    </row>
    <row r="1022" spans="1:21" hidden="1" x14ac:dyDescent="0.2"/>
    <row r="1023" spans="1:21" hidden="1" x14ac:dyDescent="0.2"/>
    <row r="1024" spans="1:21" x14ac:dyDescent="0.2">
      <c r="F1024" s="137"/>
      <c r="G1024" s="137"/>
      <c r="H1024" s="137"/>
      <c r="I1024" s="137"/>
      <c r="J1024" s="137"/>
      <c r="K1024" s="137"/>
      <c r="L1024" s="137"/>
      <c r="M1024" s="137"/>
      <c r="N1024" s="137"/>
      <c r="O1024" s="137"/>
      <c r="P1024" s="137"/>
      <c r="Q1024" s="137"/>
    </row>
    <row r="1025" spans="6:16" x14ac:dyDescent="0.2">
      <c r="F1025" s="137"/>
    </row>
    <row r="1027" spans="6:16" x14ac:dyDescent="0.2">
      <c r="N1027" s="141"/>
      <c r="P1027" s="141"/>
    </row>
  </sheetData>
  <autoFilter ref="A12:S1011"/>
  <mergeCells count="24">
    <mergeCell ref="I7:K7"/>
    <mergeCell ref="A1009:E1009"/>
    <mergeCell ref="A8:D8"/>
    <mergeCell ref="A9:A10"/>
    <mergeCell ref="B9:D9"/>
    <mergeCell ref="E9:E10"/>
    <mergeCell ref="F9:F10"/>
    <mergeCell ref="A7:H7"/>
    <mergeCell ref="U9:U10"/>
    <mergeCell ref="A6:U6"/>
    <mergeCell ref="J9:J10"/>
    <mergeCell ref="K9:K10"/>
    <mergeCell ref="O9:O10"/>
    <mergeCell ref="P9:P10"/>
    <mergeCell ref="T9:T10"/>
    <mergeCell ref="R9:R10"/>
    <mergeCell ref="S9:S10"/>
    <mergeCell ref="L9:L10"/>
    <mergeCell ref="Q9:Q10"/>
    <mergeCell ref="G9:G10"/>
    <mergeCell ref="H9:H10"/>
    <mergeCell ref="M9:M10"/>
    <mergeCell ref="N9:N10"/>
    <mergeCell ref="I9:I10"/>
  </mergeCells>
  <pageMargins left="0.39370078740157483" right="0.39370078740157483" top="0.98425196850393704" bottom="0.39370078740157483" header="0.51181102362204722" footer="0.51181102362204722"/>
  <pageSetup paperSize="9" scale="65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35"/>
  <sheetViews>
    <sheetView workbookViewId="0">
      <selection activeCell="B29" sqref="B29"/>
    </sheetView>
  </sheetViews>
  <sheetFormatPr defaultRowHeight="12.75" x14ac:dyDescent="0.2"/>
  <cols>
    <col min="1" max="1" width="29.28515625" style="13" customWidth="1"/>
    <col min="2" max="2" width="82" style="13" customWidth="1"/>
    <col min="3" max="3" width="17.42578125" style="13" customWidth="1"/>
    <col min="4" max="4" width="15.5703125" style="13" customWidth="1"/>
    <col min="5" max="5" width="15.28515625" style="13" customWidth="1"/>
    <col min="6" max="10" width="20.140625" style="13" customWidth="1"/>
    <col min="11" max="248" width="9.140625" style="13"/>
    <col min="249" max="249" width="29.28515625" style="13" customWidth="1"/>
    <col min="250" max="250" width="82" style="13" customWidth="1"/>
    <col min="251" max="252" width="0" style="13" hidden="1" customWidth="1"/>
    <col min="253" max="253" width="16.42578125" style="13" customWidth="1"/>
    <col min="254" max="254" width="14.7109375" style="13" customWidth="1"/>
    <col min="255" max="255" width="14.5703125" style="13" customWidth="1"/>
    <col min="256" max="504" width="9.140625" style="13"/>
    <col min="505" max="505" width="29.28515625" style="13" customWidth="1"/>
    <col min="506" max="506" width="82" style="13" customWidth="1"/>
    <col min="507" max="508" width="0" style="13" hidden="1" customWidth="1"/>
    <col min="509" max="509" width="16.42578125" style="13" customWidth="1"/>
    <col min="510" max="510" width="14.7109375" style="13" customWidth="1"/>
    <col min="511" max="511" width="14.5703125" style="13" customWidth="1"/>
    <col min="512" max="760" width="9.140625" style="13"/>
    <col min="761" max="761" width="29.28515625" style="13" customWidth="1"/>
    <col min="762" max="762" width="82" style="13" customWidth="1"/>
    <col min="763" max="764" width="0" style="13" hidden="1" customWidth="1"/>
    <col min="765" max="765" width="16.42578125" style="13" customWidth="1"/>
    <col min="766" max="766" width="14.7109375" style="13" customWidth="1"/>
    <col min="767" max="767" width="14.5703125" style="13" customWidth="1"/>
    <col min="768" max="1016" width="9.140625" style="13"/>
    <col min="1017" max="1017" width="29.28515625" style="13" customWidth="1"/>
    <col min="1018" max="1018" width="82" style="13" customWidth="1"/>
    <col min="1019" max="1020" width="0" style="13" hidden="1" customWidth="1"/>
    <col min="1021" max="1021" width="16.42578125" style="13" customWidth="1"/>
    <col min="1022" max="1022" width="14.7109375" style="13" customWidth="1"/>
    <col min="1023" max="1023" width="14.5703125" style="13" customWidth="1"/>
    <col min="1024" max="1272" width="9.140625" style="13"/>
    <col min="1273" max="1273" width="29.28515625" style="13" customWidth="1"/>
    <col min="1274" max="1274" width="82" style="13" customWidth="1"/>
    <col min="1275" max="1276" width="0" style="13" hidden="1" customWidth="1"/>
    <col min="1277" max="1277" width="16.42578125" style="13" customWidth="1"/>
    <col min="1278" max="1278" width="14.7109375" style="13" customWidth="1"/>
    <col min="1279" max="1279" width="14.5703125" style="13" customWidth="1"/>
    <col min="1280" max="1528" width="9.140625" style="13"/>
    <col min="1529" max="1529" width="29.28515625" style="13" customWidth="1"/>
    <col min="1530" max="1530" width="82" style="13" customWidth="1"/>
    <col min="1531" max="1532" width="0" style="13" hidden="1" customWidth="1"/>
    <col min="1533" max="1533" width="16.42578125" style="13" customWidth="1"/>
    <col min="1534" max="1534" width="14.7109375" style="13" customWidth="1"/>
    <col min="1535" max="1535" width="14.5703125" style="13" customWidth="1"/>
    <col min="1536" max="1784" width="9.140625" style="13"/>
    <col min="1785" max="1785" width="29.28515625" style="13" customWidth="1"/>
    <col min="1786" max="1786" width="82" style="13" customWidth="1"/>
    <col min="1787" max="1788" width="0" style="13" hidden="1" customWidth="1"/>
    <col min="1789" max="1789" width="16.42578125" style="13" customWidth="1"/>
    <col min="1790" max="1790" width="14.7109375" style="13" customWidth="1"/>
    <col min="1791" max="1791" width="14.5703125" style="13" customWidth="1"/>
    <col min="1792" max="2040" width="9.140625" style="13"/>
    <col min="2041" max="2041" width="29.28515625" style="13" customWidth="1"/>
    <col min="2042" max="2042" width="82" style="13" customWidth="1"/>
    <col min="2043" max="2044" width="0" style="13" hidden="1" customWidth="1"/>
    <col min="2045" max="2045" width="16.42578125" style="13" customWidth="1"/>
    <col min="2046" max="2046" width="14.7109375" style="13" customWidth="1"/>
    <col min="2047" max="2047" width="14.5703125" style="13" customWidth="1"/>
    <col min="2048" max="2296" width="9.140625" style="13"/>
    <col min="2297" max="2297" width="29.28515625" style="13" customWidth="1"/>
    <col min="2298" max="2298" width="82" style="13" customWidth="1"/>
    <col min="2299" max="2300" width="0" style="13" hidden="1" customWidth="1"/>
    <col min="2301" max="2301" width="16.42578125" style="13" customWidth="1"/>
    <col min="2302" max="2302" width="14.7109375" style="13" customWidth="1"/>
    <col min="2303" max="2303" width="14.5703125" style="13" customWidth="1"/>
    <col min="2304" max="2552" width="9.140625" style="13"/>
    <col min="2553" max="2553" width="29.28515625" style="13" customWidth="1"/>
    <col min="2554" max="2554" width="82" style="13" customWidth="1"/>
    <col min="2555" max="2556" width="0" style="13" hidden="1" customWidth="1"/>
    <col min="2557" max="2557" width="16.42578125" style="13" customWidth="1"/>
    <col min="2558" max="2558" width="14.7109375" style="13" customWidth="1"/>
    <col min="2559" max="2559" width="14.5703125" style="13" customWidth="1"/>
    <col min="2560" max="2808" width="9.140625" style="13"/>
    <col min="2809" max="2809" width="29.28515625" style="13" customWidth="1"/>
    <col min="2810" max="2810" width="82" style="13" customWidth="1"/>
    <col min="2811" max="2812" width="0" style="13" hidden="1" customWidth="1"/>
    <col min="2813" max="2813" width="16.42578125" style="13" customWidth="1"/>
    <col min="2814" max="2814" width="14.7109375" style="13" customWidth="1"/>
    <col min="2815" max="2815" width="14.5703125" style="13" customWidth="1"/>
    <col min="2816" max="3064" width="9.140625" style="13"/>
    <col min="3065" max="3065" width="29.28515625" style="13" customWidth="1"/>
    <col min="3066" max="3066" width="82" style="13" customWidth="1"/>
    <col min="3067" max="3068" width="0" style="13" hidden="1" customWidth="1"/>
    <col min="3069" max="3069" width="16.42578125" style="13" customWidth="1"/>
    <col min="3070" max="3070" width="14.7109375" style="13" customWidth="1"/>
    <col min="3071" max="3071" width="14.5703125" style="13" customWidth="1"/>
    <col min="3072" max="3320" width="9.140625" style="13"/>
    <col min="3321" max="3321" width="29.28515625" style="13" customWidth="1"/>
    <col min="3322" max="3322" width="82" style="13" customWidth="1"/>
    <col min="3323" max="3324" width="0" style="13" hidden="1" customWidth="1"/>
    <col min="3325" max="3325" width="16.42578125" style="13" customWidth="1"/>
    <col min="3326" max="3326" width="14.7109375" style="13" customWidth="1"/>
    <col min="3327" max="3327" width="14.5703125" style="13" customWidth="1"/>
    <col min="3328" max="3576" width="9.140625" style="13"/>
    <col min="3577" max="3577" width="29.28515625" style="13" customWidth="1"/>
    <col min="3578" max="3578" width="82" style="13" customWidth="1"/>
    <col min="3579" max="3580" width="0" style="13" hidden="1" customWidth="1"/>
    <col min="3581" max="3581" width="16.42578125" style="13" customWidth="1"/>
    <col min="3582" max="3582" width="14.7109375" style="13" customWidth="1"/>
    <col min="3583" max="3583" width="14.5703125" style="13" customWidth="1"/>
    <col min="3584" max="3832" width="9.140625" style="13"/>
    <col min="3833" max="3833" width="29.28515625" style="13" customWidth="1"/>
    <col min="3834" max="3834" width="82" style="13" customWidth="1"/>
    <col min="3835" max="3836" width="0" style="13" hidden="1" customWidth="1"/>
    <col min="3837" max="3837" width="16.42578125" style="13" customWidth="1"/>
    <col min="3838" max="3838" width="14.7109375" style="13" customWidth="1"/>
    <col min="3839" max="3839" width="14.5703125" style="13" customWidth="1"/>
    <col min="3840" max="4088" width="9.140625" style="13"/>
    <col min="4089" max="4089" width="29.28515625" style="13" customWidth="1"/>
    <col min="4090" max="4090" width="82" style="13" customWidth="1"/>
    <col min="4091" max="4092" width="0" style="13" hidden="1" customWidth="1"/>
    <col min="4093" max="4093" width="16.42578125" style="13" customWidth="1"/>
    <col min="4094" max="4094" width="14.7109375" style="13" customWidth="1"/>
    <col min="4095" max="4095" width="14.5703125" style="13" customWidth="1"/>
    <col min="4096" max="4344" width="9.140625" style="13"/>
    <col min="4345" max="4345" width="29.28515625" style="13" customWidth="1"/>
    <col min="4346" max="4346" width="82" style="13" customWidth="1"/>
    <col min="4347" max="4348" width="0" style="13" hidden="1" customWidth="1"/>
    <col min="4349" max="4349" width="16.42578125" style="13" customWidth="1"/>
    <col min="4350" max="4350" width="14.7109375" style="13" customWidth="1"/>
    <col min="4351" max="4351" width="14.5703125" style="13" customWidth="1"/>
    <col min="4352" max="4600" width="9.140625" style="13"/>
    <col min="4601" max="4601" width="29.28515625" style="13" customWidth="1"/>
    <col min="4602" max="4602" width="82" style="13" customWidth="1"/>
    <col min="4603" max="4604" width="0" style="13" hidden="1" customWidth="1"/>
    <col min="4605" max="4605" width="16.42578125" style="13" customWidth="1"/>
    <col min="4606" max="4606" width="14.7109375" style="13" customWidth="1"/>
    <col min="4607" max="4607" width="14.5703125" style="13" customWidth="1"/>
    <col min="4608" max="4856" width="9.140625" style="13"/>
    <col min="4857" max="4857" width="29.28515625" style="13" customWidth="1"/>
    <col min="4858" max="4858" width="82" style="13" customWidth="1"/>
    <col min="4859" max="4860" width="0" style="13" hidden="1" customWidth="1"/>
    <col min="4861" max="4861" width="16.42578125" style="13" customWidth="1"/>
    <col min="4862" max="4862" width="14.7109375" style="13" customWidth="1"/>
    <col min="4863" max="4863" width="14.5703125" style="13" customWidth="1"/>
    <col min="4864" max="5112" width="9.140625" style="13"/>
    <col min="5113" max="5113" width="29.28515625" style="13" customWidth="1"/>
    <col min="5114" max="5114" width="82" style="13" customWidth="1"/>
    <col min="5115" max="5116" width="0" style="13" hidden="1" customWidth="1"/>
    <col min="5117" max="5117" width="16.42578125" style="13" customWidth="1"/>
    <col min="5118" max="5118" width="14.7109375" style="13" customWidth="1"/>
    <col min="5119" max="5119" width="14.5703125" style="13" customWidth="1"/>
    <col min="5120" max="5368" width="9.140625" style="13"/>
    <col min="5369" max="5369" width="29.28515625" style="13" customWidth="1"/>
    <col min="5370" max="5370" width="82" style="13" customWidth="1"/>
    <col min="5371" max="5372" width="0" style="13" hidden="1" customWidth="1"/>
    <col min="5373" max="5373" width="16.42578125" style="13" customWidth="1"/>
    <col min="5374" max="5374" width="14.7109375" style="13" customWidth="1"/>
    <col min="5375" max="5375" width="14.5703125" style="13" customWidth="1"/>
    <col min="5376" max="5624" width="9.140625" style="13"/>
    <col min="5625" max="5625" width="29.28515625" style="13" customWidth="1"/>
    <col min="5626" max="5626" width="82" style="13" customWidth="1"/>
    <col min="5627" max="5628" width="0" style="13" hidden="1" customWidth="1"/>
    <col min="5629" max="5629" width="16.42578125" style="13" customWidth="1"/>
    <col min="5630" max="5630" width="14.7109375" style="13" customWidth="1"/>
    <col min="5631" max="5631" width="14.5703125" style="13" customWidth="1"/>
    <col min="5632" max="5880" width="9.140625" style="13"/>
    <col min="5881" max="5881" width="29.28515625" style="13" customWidth="1"/>
    <col min="5882" max="5882" width="82" style="13" customWidth="1"/>
    <col min="5883" max="5884" width="0" style="13" hidden="1" customWidth="1"/>
    <col min="5885" max="5885" width="16.42578125" style="13" customWidth="1"/>
    <col min="5886" max="5886" width="14.7109375" style="13" customWidth="1"/>
    <col min="5887" max="5887" width="14.5703125" style="13" customWidth="1"/>
    <col min="5888" max="6136" width="9.140625" style="13"/>
    <col min="6137" max="6137" width="29.28515625" style="13" customWidth="1"/>
    <col min="6138" max="6138" width="82" style="13" customWidth="1"/>
    <col min="6139" max="6140" width="0" style="13" hidden="1" customWidth="1"/>
    <col min="6141" max="6141" width="16.42578125" style="13" customWidth="1"/>
    <col min="6142" max="6142" width="14.7109375" style="13" customWidth="1"/>
    <col min="6143" max="6143" width="14.5703125" style="13" customWidth="1"/>
    <col min="6144" max="6392" width="9.140625" style="13"/>
    <col min="6393" max="6393" width="29.28515625" style="13" customWidth="1"/>
    <col min="6394" max="6394" width="82" style="13" customWidth="1"/>
    <col min="6395" max="6396" width="0" style="13" hidden="1" customWidth="1"/>
    <col min="6397" max="6397" width="16.42578125" style="13" customWidth="1"/>
    <col min="6398" max="6398" width="14.7109375" style="13" customWidth="1"/>
    <col min="6399" max="6399" width="14.5703125" style="13" customWidth="1"/>
    <col min="6400" max="6648" width="9.140625" style="13"/>
    <col min="6649" max="6649" width="29.28515625" style="13" customWidth="1"/>
    <col min="6650" max="6650" width="82" style="13" customWidth="1"/>
    <col min="6651" max="6652" width="0" style="13" hidden="1" customWidth="1"/>
    <col min="6653" max="6653" width="16.42578125" style="13" customWidth="1"/>
    <col min="6654" max="6654" width="14.7109375" style="13" customWidth="1"/>
    <col min="6655" max="6655" width="14.5703125" style="13" customWidth="1"/>
    <col min="6656" max="6904" width="9.140625" style="13"/>
    <col min="6905" max="6905" width="29.28515625" style="13" customWidth="1"/>
    <col min="6906" max="6906" width="82" style="13" customWidth="1"/>
    <col min="6907" max="6908" width="0" style="13" hidden="1" customWidth="1"/>
    <col min="6909" max="6909" width="16.42578125" style="13" customWidth="1"/>
    <col min="6910" max="6910" width="14.7109375" style="13" customWidth="1"/>
    <col min="6911" max="6911" width="14.5703125" style="13" customWidth="1"/>
    <col min="6912" max="7160" width="9.140625" style="13"/>
    <col min="7161" max="7161" width="29.28515625" style="13" customWidth="1"/>
    <col min="7162" max="7162" width="82" style="13" customWidth="1"/>
    <col min="7163" max="7164" width="0" style="13" hidden="1" customWidth="1"/>
    <col min="7165" max="7165" width="16.42578125" style="13" customWidth="1"/>
    <col min="7166" max="7166" width="14.7109375" style="13" customWidth="1"/>
    <col min="7167" max="7167" width="14.5703125" style="13" customWidth="1"/>
    <col min="7168" max="7416" width="9.140625" style="13"/>
    <col min="7417" max="7417" width="29.28515625" style="13" customWidth="1"/>
    <col min="7418" max="7418" width="82" style="13" customWidth="1"/>
    <col min="7419" max="7420" width="0" style="13" hidden="1" customWidth="1"/>
    <col min="7421" max="7421" width="16.42578125" style="13" customWidth="1"/>
    <col min="7422" max="7422" width="14.7109375" style="13" customWidth="1"/>
    <col min="7423" max="7423" width="14.5703125" style="13" customWidth="1"/>
    <col min="7424" max="7672" width="9.140625" style="13"/>
    <col min="7673" max="7673" width="29.28515625" style="13" customWidth="1"/>
    <col min="7674" max="7674" width="82" style="13" customWidth="1"/>
    <col min="7675" max="7676" width="0" style="13" hidden="1" customWidth="1"/>
    <col min="7677" max="7677" width="16.42578125" style="13" customWidth="1"/>
    <col min="7678" max="7678" width="14.7109375" style="13" customWidth="1"/>
    <col min="7679" max="7679" width="14.5703125" style="13" customWidth="1"/>
    <col min="7680" max="7928" width="9.140625" style="13"/>
    <col min="7929" max="7929" width="29.28515625" style="13" customWidth="1"/>
    <col min="7930" max="7930" width="82" style="13" customWidth="1"/>
    <col min="7931" max="7932" width="0" style="13" hidden="1" customWidth="1"/>
    <col min="7933" max="7933" width="16.42578125" style="13" customWidth="1"/>
    <col min="7934" max="7934" width="14.7109375" style="13" customWidth="1"/>
    <col min="7935" max="7935" width="14.5703125" style="13" customWidth="1"/>
    <col min="7936" max="8184" width="9.140625" style="13"/>
    <col min="8185" max="8185" width="29.28515625" style="13" customWidth="1"/>
    <col min="8186" max="8186" width="82" style="13" customWidth="1"/>
    <col min="8187" max="8188" width="0" style="13" hidden="1" customWidth="1"/>
    <col min="8189" max="8189" width="16.42578125" style="13" customWidth="1"/>
    <col min="8190" max="8190" width="14.7109375" style="13" customWidth="1"/>
    <col min="8191" max="8191" width="14.5703125" style="13" customWidth="1"/>
    <col min="8192" max="8440" width="9.140625" style="13"/>
    <col min="8441" max="8441" width="29.28515625" style="13" customWidth="1"/>
    <col min="8442" max="8442" width="82" style="13" customWidth="1"/>
    <col min="8443" max="8444" width="0" style="13" hidden="1" customWidth="1"/>
    <col min="8445" max="8445" width="16.42578125" style="13" customWidth="1"/>
    <col min="8446" max="8446" width="14.7109375" style="13" customWidth="1"/>
    <col min="8447" max="8447" width="14.5703125" style="13" customWidth="1"/>
    <col min="8448" max="8696" width="9.140625" style="13"/>
    <col min="8697" max="8697" width="29.28515625" style="13" customWidth="1"/>
    <col min="8698" max="8698" width="82" style="13" customWidth="1"/>
    <col min="8699" max="8700" width="0" style="13" hidden="1" customWidth="1"/>
    <col min="8701" max="8701" width="16.42578125" style="13" customWidth="1"/>
    <col min="8702" max="8702" width="14.7109375" style="13" customWidth="1"/>
    <col min="8703" max="8703" width="14.5703125" style="13" customWidth="1"/>
    <col min="8704" max="8952" width="9.140625" style="13"/>
    <col min="8953" max="8953" width="29.28515625" style="13" customWidth="1"/>
    <col min="8954" max="8954" width="82" style="13" customWidth="1"/>
    <col min="8955" max="8956" width="0" style="13" hidden="1" customWidth="1"/>
    <col min="8957" max="8957" width="16.42578125" style="13" customWidth="1"/>
    <col min="8958" max="8958" width="14.7109375" style="13" customWidth="1"/>
    <col min="8959" max="8959" width="14.5703125" style="13" customWidth="1"/>
    <col min="8960" max="9208" width="9.140625" style="13"/>
    <col min="9209" max="9209" width="29.28515625" style="13" customWidth="1"/>
    <col min="9210" max="9210" width="82" style="13" customWidth="1"/>
    <col min="9211" max="9212" width="0" style="13" hidden="1" customWidth="1"/>
    <col min="9213" max="9213" width="16.42578125" style="13" customWidth="1"/>
    <col min="9214" max="9214" width="14.7109375" style="13" customWidth="1"/>
    <col min="9215" max="9215" width="14.5703125" style="13" customWidth="1"/>
    <col min="9216" max="9464" width="9.140625" style="13"/>
    <col min="9465" max="9465" width="29.28515625" style="13" customWidth="1"/>
    <col min="9466" max="9466" width="82" style="13" customWidth="1"/>
    <col min="9467" max="9468" width="0" style="13" hidden="1" customWidth="1"/>
    <col min="9469" max="9469" width="16.42578125" style="13" customWidth="1"/>
    <col min="9470" max="9470" width="14.7109375" style="13" customWidth="1"/>
    <col min="9471" max="9471" width="14.5703125" style="13" customWidth="1"/>
    <col min="9472" max="9720" width="9.140625" style="13"/>
    <col min="9721" max="9721" width="29.28515625" style="13" customWidth="1"/>
    <col min="9722" max="9722" width="82" style="13" customWidth="1"/>
    <col min="9723" max="9724" width="0" style="13" hidden="1" customWidth="1"/>
    <col min="9725" max="9725" width="16.42578125" style="13" customWidth="1"/>
    <col min="9726" max="9726" width="14.7109375" style="13" customWidth="1"/>
    <col min="9727" max="9727" width="14.5703125" style="13" customWidth="1"/>
    <col min="9728" max="9976" width="9.140625" style="13"/>
    <col min="9977" max="9977" width="29.28515625" style="13" customWidth="1"/>
    <col min="9978" max="9978" width="82" style="13" customWidth="1"/>
    <col min="9979" max="9980" width="0" style="13" hidden="1" customWidth="1"/>
    <col min="9981" max="9981" width="16.42578125" style="13" customWidth="1"/>
    <col min="9982" max="9982" width="14.7109375" style="13" customWidth="1"/>
    <col min="9983" max="9983" width="14.5703125" style="13" customWidth="1"/>
    <col min="9984" max="10232" width="9.140625" style="13"/>
    <col min="10233" max="10233" width="29.28515625" style="13" customWidth="1"/>
    <col min="10234" max="10234" width="82" style="13" customWidth="1"/>
    <col min="10235" max="10236" width="0" style="13" hidden="1" customWidth="1"/>
    <col min="10237" max="10237" width="16.42578125" style="13" customWidth="1"/>
    <col min="10238" max="10238" width="14.7109375" style="13" customWidth="1"/>
    <col min="10239" max="10239" width="14.5703125" style="13" customWidth="1"/>
    <col min="10240" max="10488" width="9.140625" style="13"/>
    <col min="10489" max="10489" width="29.28515625" style="13" customWidth="1"/>
    <col min="10490" max="10490" width="82" style="13" customWidth="1"/>
    <col min="10491" max="10492" width="0" style="13" hidden="1" customWidth="1"/>
    <col min="10493" max="10493" width="16.42578125" style="13" customWidth="1"/>
    <col min="10494" max="10494" width="14.7109375" style="13" customWidth="1"/>
    <col min="10495" max="10495" width="14.5703125" style="13" customWidth="1"/>
    <col min="10496" max="10744" width="9.140625" style="13"/>
    <col min="10745" max="10745" width="29.28515625" style="13" customWidth="1"/>
    <col min="10746" max="10746" width="82" style="13" customWidth="1"/>
    <col min="10747" max="10748" width="0" style="13" hidden="1" customWidth="1"/>
    <col min="10749" max="10749" width="16.42578125" style="13" customWidth="1"/>
    <col min="10750" max="10750" width="14.7109375" style="13" customWidth="1"/>
    <col min="10751" max="10751" width="14.5703125" style="13" customWidth="1"/>
    <col min="10752" max="11000" width="9.140625" style="13"/>
    <col min="11001" max="11001" width="29.28515625" style="13" customWidth="1"/>
    <col min="11002" max="11002" width="82" style="13" customWidth="1"/>
    <col min="11003" max="11004" width="0" style="13" hidden="1" customWidth="1"/>
    <col min="11005" max="11005" width="16.42578125" style="13" customWidth="1"/>
    <col min="11006" max="11006" width="14.7109375" style="13" customWidth="1"/>
    <col min="11007" max="11007" width="14.5703125" style="13" customWidth="1"/>
    <col min="11008" max="11256" width="9.140625" style="13"/>
    <col min="11257" max="11257" width="29.28515625" style="13" customWidth="1"/>
    <col min="11258" max="11258" width="82" style="13" customWidth="1"/>
    <col min="11259" max="11260" width="0" style="13" hidden="1" customWidth="1"/>
    <col min="11261" max="11261" width="16.42578125" style="13" customWidth="1"/>
    <col min="11262" max="11262" width="14.7109375" style="13" customWidth="1"/>
    <col min="11263" max="11263" width="14.5703125" style="13" customWidth="1"/>
    <col min="11264" max="11512" width="9.140625" style="13"/>
    <col min="11513" max="11513" width="29.28515625" style="13" customWidth="1"/>
    <col min="11514" max="11514" width="82" style="13" customWidth="1"/>
    <col min="11515" max="11516" width="0" style="13" hidden="1" customWidth="1"/>
    <col min="11517" max="11517" width="16.42578125" style="13" customWidth="1"/>
    <col min="11518" max="11518" width="14.7109375" style="13" customWidth="1"/>
    <col min="11519" max="11519" width="14.5703125" style="13" customWidth="1"/>
    <col min="11520" max="11768" width="9.140625" style="13"/>
    <col min="11769" max="11769" width="29.28515625" style="13" customWidth="1"/>
    <col min="11770" max="11770" width="82" style="13" customWidth="1"/>
    <col min="11771" max="11772" width="0" style="13" hidden="1" customWidth="1"/>
    <col min="11773" max="11773" width="16.42578125" style="13" customWidth="1"/>
    <col min="11774" max="11774" width="14.7109375" style="13" customWidth="1"/>
    <col min="11775" max="11775" width="14.5703125" style="13" customWidth="1"/>
    <col min="11776" max="12024" width="9.140625" style="13"/>
    <col min="12025" max="12025" width="29.28515625" style="13" customWidth="1"/>
    <col min="12026" max="12026" width="82" style="13" customWidth="1"/>
    <col min="12027" max="12028" width="0" style="13" hidden="1" customWidth="1"/>
    <col min="12029" max="12029" width="16.42578125" style="13" customWidth="1"/>
    <col min="12030" max="12030" width="14.7109375" style="13" customWidth="1"/>
    <col min="12031" max="12031" width="14.5703125" style="13" customWidth="1"/>
    <col min="12032" max="12280" width="9.140625" style="13"/>
    <col min="12281" max="12281" width="29.28515625" style="13" customWidth="1"/>
    <col min="12282" max="12282" width="82" style="13" customWidth="1"/>
    <col min="12283" max="12284" width="0" style="13" hidden="1" customWidth="1"/>
    <col min="12285" max="12285" width="16.42578125" style="13" customWidth="1"/>
    <col min="12286" max="12286" width="14.7109375" style="13" customWidth="1"/>
    <col min="12287" max="12287" width="14.5703125" style="13" customWidth="1"/>
    <col min="12288" max="12536" width="9.140625" style="13"/>
    <col min="12537" max="12537" width="29.28515625" style="13" customWidth="1"/>
    <col min="12538" max="12538" width="82" style="13" customWidth="1"/>
    <col min="12539" max="12540" width="0" style="13" hidden="1" customWidth="1"/>
    <col min="12541" max="12541" width="16.42578125" style="13" customWidth="1"/>
    <col min="12542" max="12542" width="14.7109375" style="13" customWidth="1"/>
    <col min="12543" max="12543" width="14.5703125" style="13" customWidth="1"/>
    <col min="12544" max="12792" width="9.140625" style="13"/>
    <col min="12793" max="12793" width="29.28515625" style="13" customWidth="1"/>
    <col min="12794" max="12794" width="82" style="13" customWidth="1"/>
    <col min="12795" max="12796" width="0" style="13" hidden="1" customWidth="1"/>
    <col min="12797" max="12797" width="16.42578125" style="13" customWidth="1"/>
    <col min="12798" max="12798" width="14.7109375" style="13" customWidth="1"/>
    <col min="12799" max="12799" width="14.5703125" style="13" customWidth="1"/>
    <col min="12800" max="13048" width="9.140625" style="13"/>
    <col min="13049" max="13049" width="29.28515625" style="13" customWidth="1"/>
    <col min="13050" max="13050" width="82" style="13" customWidth="1"/>
    <col min="13051" max="13052" width="0" style="13" hidden="1" customWidth="1"/>
    <col min="13053" max="13053" width="16.42578125" style="13" customWidth="1"/>
    <col min="13054" max="13054" width="14.7109375" style="13" customWidth="1"/>
    <col min="13055" max="13055" width="14.5703125" style="13" customWidth="1"/>
    <col min="13056" max="13304" width="9.140625" style="13"/>
    <col min="13305" max="13305" width="29.28515625" style="13" customWidth="1"/>
    <col min="13306" max="13306" width="82" style="13" customWidth="1"/>
    <col min="13307" max="13308" width="0" style="13" hidden="1" customWidth="1"/>
    <col min="13309" max="13309" width="16.42578125" style="13" customWidth="1"/>
    <col min="13310" max="13310" width="14.7109375" style="13" customWidth="1"/>
    <col min="13311" max="13311" width="14.5703125" style="13" customWidth="1"/>
    <col min="13312" max="13560" width="9.140625" style="13"/>
    <col min="13561" max="13561" width="29.28515625" style="13" customWidth="1"/>
    <col min="13562" max="13562" width="82" style="13" customWidth="1"/>
    <col min="13563" max="13564" width="0" style="13" hidden="1" customWidth="1"/>
    <col min="13565" max="13565" width="16.42578125" style="13" customWidth="1"/>
    <col min="13566" max="13566" width="14.7109375" style="13" customWidth="1"/>
    <col min="13567" max="13567" width="14.5703125" style="13" customWidth="1"/>
    <col min="13568" max="13816" width="9.140625" style="13"/>
    <col min="13817" max="13817" width="29.28515625" style="13" customWidth="1"/>
    <col min="13818" max="13818" width="82" style="13" customWidth="1"/>
    <col min="13819" max="13820" width="0" style="13" hidden="1" customWidth="1"/>
    <col min="13821" max="13821" width="16.42578125" style="13" customWidth="1"/>
    <col min="13822" max="13822" width="14.7109375" style="13" customWidth="1"/>
    <col min="13823" max="13823" width="14.5703125" style="13" customWidth="1"/>
    <col min="13824" max="14072" width="9.140625" style="13"/>
    <col min="14073" max="14073" width="29.28515625" style="13" customWidth="1"/>
    <col min="14074" max="14074" width="82" style="13" customWidth="1"/>
    <col min="14075" max="14076" width="0" style="13" hidden="1" customWidth="1"/>
    <col min="14077" max="14077" width="16.42578125" style="13" customWidth="1"/>
    <col min="14078" max="14078" width="14.7109375" style="13" customWidth="1"/>
    <col min="14079" max="14079" width="14.5703125" style="13" customWidth="1"/>
    <col min="14080" max="14328" width="9.140625" style="13"/>
    <col min="14329" max="14329" width="29.28515625" style="13" customWidth="1"/>
    <col min="14330" max="14330" width="82" style="13" customWidth="1"/>
    <col min="14331" max="14332" width="0" style="13" hidden="1" customWidth="1"/>
    <col min="14333" max="14333" width="16.42578125" style="13" customWidth="1"/>
    <col min="14334" max="14334" width="14.7109375" style="13" customWidth="1"/>
    <col min="14335" max="14335" width="14.5703125" style="13" customWidth="1"/>
    <col min="14336" max="14584" width="9.140625" style="13"/>
    <col min="14585" max="14585" width="29.28515625" style="13" customWidth="1"/>
    <col min="14586" max="14586" width="82" style="13" customWidth="1"/>
    <col min="14587" max="14588" width="0" style="13" hidden="1" customWidth="1"/>
    <col min="14589" max="14589" width="16.42578125" style="13" customWidth="1"/>
    <col min="14590" max="14590" width="14.7109375" style="13" customWidth="1"/>
    <col min="14591" max="14591" width="14.5703125" style="13" customWidth="1"/>
    <col min="14592" max="14840" width="9.140625" style="13"/>
    <col min="14841" max="14841" width="29.28515625" style="13" customWidth="1"/>
    <col min="14842" max="14842" width="82" style="13" customWidth="1"/>
    <col min="14843" max="14844" width="0" style="13" hidden="1" customWidth="1"/>
    <col min="14845" max="14845" width="16.42578125" style="13" customWidth="1"/>
    <col min="14846" max="14846" width="14.7109375" style="13" customWidth="1"/>
    <col min="14847" max="14847" width="14.5703125" style="13" customWidth="1"/>
    <col min="14848" max="15096" width="9.140625" style="13"/>
    <col min="15097" max="15097" width="29.28515625" style="13" customWidth="1"/>
    <col min="15098" max="15098" width="82" style="13" customWidth="1"/>
    <col min="15099" max="15100" width="0" style="13" hidden="1" customWidth="1"/>
    <col min="15101" max="15101" width="16.42578125" style="13" customWidth="1"/>
    <col min="15102" max="15102" width="14.7109375" style="13" customWidth="1"/>
    <col min="15103" max="15103" width="14.5703125" style="13" customWidth="1"/>
    <col min="15104" max="15352" width="9.140625" style="13"/>
    <col min="15353" max="15353" width="29.28515625" style="13" customWidth="1"/>
    <col min="15354" max="15354" width="82" style="13" customWidth="1"/>
    <col min="15355" max="15356" width="0" style="13" hidden="1" customWidth="1"/>
    <col min="15357" max="15357" width="16.42578125" style="13" customWidth="1"/>
    <col min="15358" max="15358" width="14.7109375" style="13" customWidth="1"/>
    <col min="15359" max="15359" width="14.5703125" style="13" customWidth="1"/>
    <col min="15360" max="15608" width="9.140625" style="13"/>
    <col min="15609" max="15609" width="29.28515625" style="13" customWidth="1"/>
    <col min="15610" max="15610" width="82" style="13" customWidth="1"/>
    <col min="15611" max="15612" width="0" style="13" hidden="1" customWidth="1"/>
    <col min="15613" max="15613" width="16.42578125" style="13" customWidth="1"/>
    <col min="15614" max="15614" width="14.7109375" style="13" customWidth="1"/>
    <col min="15615" max="15615" width="14.5703125" style="13" customWidth="1"/>
    <col min="15616" max="15864" width="9.140625" style="13"/>
    <col min="15865" max="15865" width="29.28515625" style="13" customWidth="1"/>
    <col min="15866" max="15866" width="82" style="13" customWidth="1"/>
    <col min="15867" max="15868" width="0" style="13" hidden="1" customWidth="1"/>
    <col min="15869" max="15869" width="16.42578125" style="13" customWidth="1"/>
    <col min="15870" max="15870" width="14.7109375" style="13" customWidth="1"/>
    <col min="15871" max="15871" width="14.5703125" style="13" customWidth="1"/>
    <col min="15872" max="16120" width="9.140625" style="13"/>
    <col min="16121" max="16121" width="29.28515625" style="13" customWidth="1"/>
    <col min="16122" max="16122" width="82" style="13" customWidth="1"/>
    <col min="16123" max="16124" width="0" style="13" hidden="1" customWidth="1"/>
    <col min="16125" max="16125" width="16.42578125" style="13" customWidth="1"/>
    <col min="16126" max="16126" width="14.7109375" style="13" customWidth="1"/>
    <col min="16127" max="16127" width="14.5703125" style="13" customWidth="1"/>
    <col min="16128" max="16384" width="9.140625" style="13"/>
  </cols>
  <sheetData>
    <row r="1" spans="1:7" ht="15.75" x14ac:dyDescent="0.2">
      <c r="A1" s="142"/>
      <c r="B1" s="6"/>
      <c r="C1" s="6" t="s">
        <v>774</v>
      </c>
    </row>
    <row r="2" spans="1:7" ht="15.75" x14ac:dyDescent="0.2">
      <c r="C2" s="58" t="s">
        <v>593</v>
      </c>
    </row>
    <row r="3" spans="1:7" ht="15.75" x14ac:dyDescent="0.2">
      <c r="C3" s="58" t="s">
        <v>748</v>
      </c>
    </row>
    <row r="4" spans="1:7" ht="15.75" x14ac:dyDescent="0.2">
      <c r="C4" s="146" t="s">
        <v>816</v>
      </c>
    </row>
    <row r="5" spans="1:7" ht="15.75" x14ac:dyDescent="0.2">
      <c r="B5" s="7"/>
    </row>
    <row r="6" spans="1:7" ht="15.75" x14ac:dyDescent="0.2">
      <c r="A6" s="234" t="s">
        <v>584</v>
      </c>
      <c r="B6" s="234"/>
      <c r="C6" s="234"/>
      <c r="D6" s="234"/>
      <c r="E6" s="234"/>
    </row>
    <row r="7" spans="1:7" ht="18.75" x14ac:dyDescent="0.2">
      <c r="A7" s="235"/>
      <c r="B7" s="235"/>
      <c r="C7" s="14"/>
      <c r="D7" s="14"/>
      <c r="E7" s="14"/>
    </row>
    <row r="8" spans="1:7" ht="18.75" x14ac:dyDescent="0.25">
      <c r="A8" s="15"/>
      <c r="B8" s="15"/>
      <c r="C8" s="16"/>
      <c r="D8" s="17"/>
      <c r="E8" s="11" t="s">
        <v>552</v>
      </c>
    </row>
    <row r="9" spans="1:7" ht="31.5" x14ac:dyDescent="0.2">
      <c r="A9" s="18" t="s">
        <v>585</v>
      </c>
      <c r="B9" s="19" t="s">
        <v>586</v>
      </c>
      <c r="C9" s="12" t="s">
        <v>580</v>
      </c>
      <c r="D9" s="12" t="s">
        <v>581</v>
      </c>
      <c r="E9" s="12" t="s">
        <v>582</v>
      </c>
    </row>
    <row r="10" spans="1:7" ht="15.75" x14ac:dyDescent="0.2">
      <c r="A10" s="19">
        <v>1</v>
      </c>
      <c r="B10" s="19">
        <v>2</v>
      </c>
      <c r="C10" s="19">
        <v>3</v>
      </c>
      <c r="D10" s="19">
        <v>4</v>
      </c>
      <c r="E10" s="19">
        <v>5</v>
      </c>
    </row>
    <row r="11" spans="1:7" ht="18.75" x14ac:dyDescent="0.2">
      <c r="A11" s="20"/>
      <c r="B11" s="21"/>
      <c r="C11" s="22"/>
      <c r="D11" s="22"/>
      <c r="E11" s="22"/>
    </row>
    <row r="12" spans="1:7" ht="31.5" x14ac:dyDescent="0.25">
      <c r="A12" s="23" t="s">
        <v>714</v>
      </c>
      <c r="B12" s="24" t="s">
        <v>717</v>
      </c>
      <c r="C12" s="25">
        <f>4194023.6+4705.8</f>
        <v>4198729.4000000004</v>
      </c>
      <c r="D12" s="25">
        <v>3902180.0999999996</v>
      </c>
      <c r="E12" s="25">
        <v>3959231.8</v>
      </c>
      <c r="F12" s="55"/>
      <c r="G12"/>
    </row>
    <row r="13" spans="1:7" ht="18.75" x14ac:dyDescent="0.3">
      <c r="A13" s="23"/>
      <c r="B13" s="24"/>
      <c r="C13" s="25"/>
      <c r="D13" s="25"/>
      <c r="E13" s="25"/>
      <c r="F13" s="56"/>
      <c r="G13" s="56"/>
    </row>
    <row r="14" spans="1:7" ht="15.75" x14ac:dyDescent="0.25">
      <c r="A14" s="26"/>
      <c r="B14" s="27"/>
      <c r="C14" s="28"/>
      <c r="D14" s="29"/>
      <c r="E14" s="30"/>
    </row>
    <row r="15" spans="1:7" ht="31.5" x14ac:dyDescent="0.25">
      <c r="A15" s="31" t="s">
        <v>715</v>
      </c>
      <c r="B15" s="32" t="s">
        <v>716</v>
      </c>
      <c r="C15" s="215">
        <f>4342851.5+118829.5+4705.8</f>
        <v>4466386.8</v>
      </c>
      <c r="D15" s="25">
        <v>3902180.1000000006</v>
      </c>
      <c r="E15" s="33">
        <v>3959231.8</v>
      </c>
    </row>
    <row r="16" spans="1:7" ht="15.75" x14ac:dyDescent="0.25">
      <c r="A16" s="34"/>
      <c r="B16" s="35"/>
      <c r="C16" s="36"/>
      <c r="D16" s="37"/>
      <c r="E16" s="38"/>
    </row>
    <row r="17" spans="1:5" ht="12.75" customHeight="1" x14ac:dyDescent="0.2">
      <c r="A17" s="236"/>
      <c r="B17" s="238" t="s">
        <v>587</v>
      </c>
      <c r="C17" s="239">
        <f>C15-C12</f>
        <v>267657.39999999944</v>
      </c>
      <c r="D17" s="239">
        <f t="shared" ref="D17:E17" si="0">D12-D15</f>
        <v>0</v>
      </c>
      <c r="E17" s="239">
        <f t="shared" si="0"/>
        <v>0</v>
      </c>
    </row>
    <row r="18" spans="1:5" x14ac:dyDescent="0.2">
      <c r="A18" s="237"/>
      <c r="B18" s="238"/>
      <c r="C18" s="240"/>
      <c r="D18" s="240"/>
      <c r="E18" s="240"/>
    </row>
    <row r="20" spans="1:5" hidden="1" x14ac:dyDescent="0.2"/>
    <row r="21" spans="1:5" hidden="1" x14ac:dyDescent="0.2">
      <c r="B21" s="39" t="s">
        <v>588</v>
      </c>
      <c r="C21" s="51">
        <v>243741.3</v>
      </c>
    </row>
    <row r="22" spans="1:5" hidden="1" x14ac:dyDescent="0.2">
      <c r="B22" s="39" t="s">
        <v>589</v>
      </c>
      <c r="C22" s="52">
        <v>2044560.9</v>
      </c>
      <c r="D22" s="57" t="s">
        <v>597</v>
      </c>
      <c r="E22" s="40"/>
    </row>
    <row r="23" spans="1:5" hidden="1" x14ac:dyDescent="0.2">
      <c r="B23" s="39" t="s">
        <v>590</v>
      </c>
      <c r="C23" s="53">
        <v>2139474.2999999998</v>
      </c>
      <c r="D23" s="41"/>
      <c r="E23" s="41"/>
    </row>
    <row r="24" spans="1:5" hidden="1" x14ac:dyDescent="0.2">
      <c r="B24" s="39" t="s">
        <v>591</v>
      </c>
      <c r="C24" s="53">
        <f>C21+C22-C23</f>
        <v>148827.89999999991</v>
      </c>
      <c r="D24" s="54" t="s">
        <v>596</v>
      </c>
      <c r="E24" s="54"/>
    </row>
    <row r="25" spans="1:5" hidden="1" x14ac:dyDescent="0.2"/>
    <row r="27" spans="1:5" x14ac:dyDescent="0.2">
      <c r="D27" s="42"/>
      <c r="E27" s="43"/>
    </row>
    <row r="28" spans="1:5" x14ac:dyDescent="0.2">
      <c r="D28" s="43"/>
      <c r="E28" s="43"/>
    </row>
    <row r="29" spans="1:5" x14ac:dyDescent="0.2">
      <c r="C29" s="44"/>
      <c r="D29" s="45"/>
      <c r="E29" s="43"/>
    </row>
    <row r="30" spans="1:5" x14ac:dyDescent="0.2">
      <c r="C30" s="46"/>
      <c r="D30" s="43"/>
      <c r="E30" s="43"/>
    </row>
    <row r="31" spans="1:5" x14ac:dyDescent="0.2">
      <c r="C31" s="47"/>
      <c r="D31" s="48"/>
      <c r="E31" s="49"/>
    </row>
    <row r="32" spans="1:5" x14ac:dyDescent="0.2">
      <c r="C32" s="50"/>
    </row>
    <row r="35" spans="4:5" x14ac:dyDescent="0.2">
      <c r="D35" s="41"/>
      <c r="E35" s="41"/>
    </row>
  </sheetData>
  <mergeCells count="7">
    <mergeCell ref="A6:E6"/>
    <mergeCell ref="A7:B7"/>
    <mergeCell ref="A17:A18"/>
    <mergeCell ref="B17:B18"/>
    <mergeCell ref="C17:C18"/>
    <mergeCell ref="D17:D18"/>
    <mergeCell ref="E17:E18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0"/>
  <sheetViews>
    <sheetView zoomScaleNormal="100" zoomScaleSheetLayoutView="100" workbookViewId="0">
      <selection activeCell="A61" sqref="A61"/>
    </sheetView>
  </sheetViews>
  <sheetFormatPr defaultRowHeight="15.75" x14ac:dyDescent="0.2"/>
  <cols>
    <col min="1" max="1" width="118.42578125" style="1" customWidth="1"/>
    <col min="2" max="3" width="17.7109375" style="1" hidden="1" customWidth="1"/>
    <col min="4" max="4" width="17.7109375" style="1" customWidth="1"/>
    <col min="5" max="7" width="17.42578125" style="1" hidden="1" customWidth="1"/>
    <col min="8" max="8" width="17.85546875" style="1" hidden="1" customWidth="1"/>
    <col min="9" max="9" width="15.140625" style="1" hidden="1" customWidth="1"/>
    <col min="10" max="10" width="17.140625" style="1" hidden="1" customWidth="1"/>
    <col min="11" max="11" width="10.28515625" style="1" customWidth="1"/>
    <col min="12" max="16384" width="9.140625" style="1"/>
  </cols>
  <sheetData>
    <row r="1" spans="1:10" x14ac:dyDescent="0.2">
      <c r="C1" s="6"/>
      <c r="D1" s="6" t="s">
        <v>782</v>
      </c>
      <c r="E1" s="10"/>
      <c r="F1" s="10"/>
      <c r="I1" s="10"/>
      <c r="J1" s="183"/>
    </row>
    <row r="2" spans="1:10" x14ac:dyDescent="0.2">
      <c r="A2" s="183"/>
      <c r="C2" s="58"/>
      <c r="D2" s="58" t="s">
        <v>593</v>
      </c>
      <c r="E2" s="10"/>
      <c r="F2" s="10"/>
    </row>
    <row r="3" spans="1:10" x14ac:dyDescent="0.2">
      <c r="A3" s="183"/>
      <c r="D3" s="1" t="s">
        <v>748</v>
      </c>
    </row>
    <row r="4" spans="1:10" x14ac:dyDescent="0.2">
      <c r="A4" s="183"/>
      <c r="D4" s="146" t="s">
        <v>816</v>
      </c>
    </row>
    <row r="5" spans="1:10" x14ac:dyDescent="0.2">
      <c r="A5" s="183"/>
    </row>
    <row r="6" spans="1:10" ht="31.5" customHeight="1" x14ac:dyDescent="0.2">
      <c r="A6" s="216" t="s">
        <v>783</v>
      </c>
      <c r="B6" s="216"/>
      <c r="C6" s="216"/>
      <c r="D6" s="216"/>
      <c r="E6" s="216"/>
      <c r="F6" s="216"/>
      <c r="G6" s="216"/>
      <c r="H6" s="216"/>
      <c r="I6" s="216"/>
      <c r="J6" s="216"/>
    </row>
    <row r="7" spans="1:10" x14ac:dyDescent="0.2">
      <c r="A7" s="241" t="s">
        <v>762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0" x14ac:dyDescent="0.2">
      <c r="A8" s="184"/>
      <c r="B8" s="184"/>
      <c r="C8" s="184"/>
      <c r="D8" s="184"/>
      <c r="E8" s="184"/>
      <c r="F8" s="184"/>
      <c r="G8" s="184"/>
      <c r="H8" s="184"/>
      <c r="I8" s="184"/>
      <c r="J8" s="184"/>
    </row>
    <row r="9" spans="1:10" x14ac:dyDescent="0.2">
      <c r="A9" s="181"/>
      <c r="B9" s="185"/>
      <c r="C9" s="185"/>
      <c r="D9" s="185"/>
      <c r="E9" s="181"/>
      <c r="F9" s="181"/>
      <c r="G9" s="181"/>
      <c r="J9" s="1" t="s">
        <v>784</v>
      </c>
    </row>
    <row r="10" spans="1:10" ht="35.25" customHeight="1" x14ac:dyDescent="0.2">
      <c r="A10" s="186" t="s">
        <v>785</v>
      </c>
      <c r="B10" s="182" t="s">
        <v>786</v>
      </c>
      <c r="C10" s="182" t="s">
        <v>609</v>
      </c>
      <c r="D10" s="182" t="s">
        <v>610</v>
      </c>
      <c r="E10" s="182" t="s">
        <v>787</v>
      </c>
      <c r="F10" s="182" t="s">
        <v>609</v>
      </c>
      <c r="G10" s="182" t="s">
        <v>612</v>
      </c>
      <c r="H10" s="182" t="s">
        <v>788</v>
      </c>
      <c r="I10" s="182" t="s">
        <v>609</v>
      </c>
      <c r="J10" s="182" t="s">
        <v>614</v>
      </c>
    </row>
    <row r="11" spans="1:10" x14ac:dyDescent="0.2">
      <c r="A11" s="186">
        <v>1</v>
      </c>
      <c r="B11" s="187">
        <v>2</v>
      </c>
      <c r="C11" s="187">
        <v>3</v>
      </c>
      <c r="D11" s="187">
        <v>2</v>
      </c>
      <c r="E11" s="187">
        <v>5</v>
      </c>
      <c r="F11" s="187">
        <v>6</v>
      </c>
      <c r="G11" s="187">
        <v>3</v>
      </c>
      <c r="H11" s="187">
        <v>8</v>
      </c>
      <c r="I11" s="187">
        <v>9</v>
      </c>
      <c r="J11" s="187">
        <v>4</v>
      </c>
    </row>
    <row r="12" spans="1:10" ht="20.25" customHeight="1" x14ac:dyDescent="0.25">
      <c r="A12" s="4" t="s">
        <v>789</v>
      </c>
      <c r="B12" s="188">
        <f>SUM(B13:B15)</f>
        <v>174557</v>
      </c>
      <c r="C12" s="188">
        <f t="shared" ref="C12:J12" si="0">SUM(C13:C15)</f>
        <v>0</v>
      </c>
      <c r="D12" s="188">
        <f t="shared" si="0"/>
        <v>179262.8</v>
      </c>
      <c r="E12" s="188">
        <f t="shared" si="0"/>
        <v>103824.1</v>
      </c>
      <c r="F12" s="188">
        <f t="shared" si="0"/>
        <v>0</v>
      </c>
      <c r="G12" s="188">
        <f t="shared" si="0"/>
        <v>103824.1</v>
      </c>
      <c r="H12" s="188">
        <f t="shared" si="0"/>
        <v>87735.2</v>
      </c>
      <c r="I12" s="188">
        <f t="shared" si="0"/>
        <v>0</v>
      </c>
      <c r="J12" s="188">
        <f t="shared" si="0"/>
        <v>87735.2</v>
      </c>
    </row>
    <row r="13" spans="1:10" ht="31.5" x14ac:dyDescent="0.25">
      <c r="A13" s="189" t="s">
        <v>790</v>
      </c>
      <c r="B13" s="3">
        <v>154670.29999999999</v>
      </c>
      <c r="C13" s="3"/>
      <c r="D13" s="3">
        <f>SUM(B13:C13)</f>
        <v>154670.29999999999</v>
      </c>
      <c r="E13" s="3">
        <v>103824.1</v>
      </c>
      <c r="F13" s="3"/>
      <c r="G13" s="3">
        <f>SUM(E13:F13)</f>
        <v>103824.1</v>
      </c>
      <c r="H13" s="3">
        <v>87735.2</v>
      </c>
      <c r="I13" s="3"/>
      <c r="J13" s="3">
        <f>SUM(H13:I13)</f>
        <v>87735.2</v>
      </c>
    </row>
    <row r="14" spans="1:10" ht="31.5" x14ac:dyDescent="0.25">
      <c r="A14" s="189" t="s">
        <v>791</v>
      </c>
      <c r="B14" s="3">
        <v>19526.2</v>
      </c>
      <c r="C14" s="3"/>
      <c r="D14" s="3">
        <f>SUM(B14:C14)+4705.8</f>
        <v>24232</v>
      </c>
      <c r="E14" s="3"/>
      <c r="F14" s="3"/>
      <c r="G14" s="3"/>
      <c r="H14" s="3"/>
      <c r="I14" s="3"/>
      <c r="J14" s="3"/>
    </row>
    <row r="15" spans="1:10" ht="31.5" x14ac:dyDescent="0.25">
      <c r="A15" s="190" t="s">
        <v>792</v>
      </c>
      <c r="B15" s="3">
        <v>360.5</v>
      </c>
      <c r="C15" s="3"/>
      <c r="D15" s="3">
        <f t="shared" ref="D15" si="1">SUM(B15:C15)</f>
        <v>360.5</v>
      </c>
      <c r="E15" s="3"/>
      <c r="F15" s="3"/>
      <c r="G15" s="3"/>
      <c r="H15" s="3"/>
      <c r="I15" s="3"/>
      <c r="J15" s="3"/>
    </row>
    <row r="16" spans="1:10" ht="23.25" hidden="1" customHeight="1" x14ac:dyDescent="0.25">
      <c r="A16" s="4" t="s">
        <v>793</v>
      </c>
      <c r="B16" s="191">
        <f>SUM(B17:B18)</f>
        <v>5098.5</v>
      </c>
      <c r="C16" s="191">
        <f t="shared" ref="C16:J16" si="2">SUM(C17:C18)</f>
        <v>0</v>
      </c>
      <c r="D16" s="191">
        <f t="shared" si="2"/>
        <v>5098.5</v>
      </c>
      <c r="E16" s="191">
        <f t="shared" si="2"/>
        <v>5558.8</v>
      </c>
      <c r="F16" s="191">
        <f t="shared" si="2"/>
        <v>0</v>
      </c>
      <c r="G16" s="191">
        <f t="shared" si="2"/>
        <v>5558.8</v>
      </c>
      <c r="H16" s="191">
        <f t="shared" si="2"/>
        <v>5540.2</v>
      </c>
      <c r="I16" s="191">
        <f t="shared" si="2"/>
        <v>0</v>
      </c>
      <c r="J16" s="191">
        <f t="shared" si="2"/>
        <v>5540.2</v>
      </c>
    </row>
    <row r="17" spans="1:10" ht="31.5" hidden="1" x14ac:dyDescent="0.25">
      <c r="A17" s="192" t="s">
        <v>506</v>
      </c>
      <c r="B17" s="8">
        <v>16.5</v>
      </c>
      <c r="C17" s="3">
        <v>0</v>
      </c>
      <c r="D17" s="3">
        <f t="shared" ref="D17:D18" si="3">SUM(B17:C17)</f>
        <v>16.5</v>
      </c>
      <c r="E17" s="8">
        <v>320.5</v>
      </c>
      <c r="F17" s="3">
        <v>0</v>
      </c>
      <c r="G17" s="3">
        <f t="shared" ref="G17:G18" si="4">SUM(E17:F17)</f>
        <v>320.5</v>
      </c>
      <c r="H17" s="8">
        <v>301.89999999999998</v>
      </c>
      <c r="I17" s="3">
        <v>0</v>
      </c>
      <c r="J17" s="3">
        <f t="shared" ref="J17:J18" si="5">SUM(H17:I17)</f>
        <v>301.89999999999998</v>
      </c>
    </row>
    <row r="18" spans="1:10" ht="21.75" hidden="1" customHeight="1" x14ac:dyDescent="0.25">
      <c r="A18" s="192" t="s">
        <v>510</v>
      </c>
      <c r="B18" s="8">
        <v>5082</v>
      </c>
      <c r="C18" s="3"/>
      <c r="D18" s="3">
        <f t="shared" si="3"/>
        <v>5082</v>
      </c>
      <c r="E18" s="8">
        <v>5238.3</v>
      </c>
      <c r="F18" s="3"/>
      <c r="G18" s="3">
        <f t="shared" si="4"/>
        <v>5238.3</v>
      </c>
      <c r="H18" s="8">
        <v>5238.3</v>
      </c>
      <c r="I18" s="3"/>
      <c r="J18" s="3">
        <f t="shared" si="5"/>
        <v>5238.3</v>
      </c>
    </row>
    <row r="19" spans="1:10" ht="22.5" hidden="1" customHeight="1" x14ac:dyDescent="0.25">
      <c r="A19" s="4" t="s">
        <v>794</v>
      </c>
      <c r="B19" s="9">
        <f>SUM(B20:B35)</f>
        <v>1455499.5000000005</v>
      </c>
      <c r="C19" s="9">
        <f t="shared" ref="C19:J19" si="6">SUM(C20:C35)</f>
        <v>0</v>
      </c>
      <c r="D19" s="9">
        <f t="shared" si="6"/>
        <v>1455499.5000000005</v>
      </c>
      <c r="E19" s="9">
        <f t="shared" si="6"/>
        <v>1480060.2000000004</v>
      </c>
      <c r="F19" s="9">
        <f t="shared" si="6"/>
        <v>0</v>
      </c>
      <c r="G19" s="9">
        <f t="shared" si="6"/>
        <v>1480060.2000000004</v>
      </c>
      <c r="H19" s="9">
        <f t="shared" si="6"/>
        <v>1520098.4000000004</v>
      </c>
      <c r="I19" s="9">
        <f t="shared" si="6"/>
        <v>0</v>
      </c>
      <c r="J19" s="9">
        <f t="shared" si="6"/>
        <v>1520098.4000000004</v>
      </c>
    </row>
    <row r="20" spans="1:10" hidden="1" x14ac:dyDescent="0.25">
      <c r="A20" s="192" t="s">
        <v>531</v>
      </c>
      <c r="B20" s="8">
        <v>1408551.5</v>
      </c>
      <c r="C20" s="3"/>
      <c r="D20" s="3">
        <f t="shared" ref="D20:D35" si="7">SUM(B20:C20)</f>
        <v>1408551.5</v>
      </c>
      <c r="E20" s="8">
        <v>1414183.9</v>
      </c>
      <c r="F20" s="3"/>
      <c r="G20" s="3">
        <f t="shared" ref="G20:G35" si="8">SUM(E20:F20)</f>
        <v>1414183.9</v>
      </c>
      <c r="H20" s="8">
        <v>1401983.8</v>
      </c>
      <c r="I20" s="3"/>
      <c r="J20" s="3">
        <f t="shared" ref="J20:J35" si="9">SUM(H20:I20)</f>
        <v>1401983.8</v>
      </c>
    </row>
    <row r="21" spans="1:10" ht="21.75" hidden="1" customHeight="1" x14ac:dyDescent="0.25">
      <c r="A21" s="192" t="s">
        <v>498</v>
      </c>
      <c r="B21" s="8">
        <v>8263.2999999999993</v>
      </c>
      <c r="C21" s="3"/>
      <c r="D21" s="3">
        <f t="shared" si="7"/>
        <v>8263.2999999999993</v>
      </c>
      <c r="E21" s="8">
        <v>8505.7999999999993</v>
      </c>
      <c r="F21" s="3"/>
      <c r="G21" s="3">
        <f t="shared" si="8"/>
        <v>8505.7999999999993</v>
      </c>
      <c r="H21" s="8">
        <v>8505.7999999999993</v>
      </c>
      <c r="I21" s="3"/>
      <c r="J21" s="3">
        <f t="shared" si="9"/>
        <v>8505.7999999999993</v>
      </c>
    </row>
    <row r="22" spans="1:10" ht="31.5" hidden="1" x14ac:dyDescent="0.25">
      <c r="A22" s="189" t="s">
        <v>524</v>
      </c>
      <c r="B22" s="8">
        <v>448.5</v>
      </c>
      <c r="C22" s="3"/>
      <c r="D22" s="3">
        <f t="shared" si="7"/>
        <v>448.5</v>
      </c>
      <c r="E22" s="8">
        <v>469.3</v>
      </c>
      <c r="F22" s="3"/>
      <c r="G22" s="3">
        <f t="shared" si="8"/>
        <v>469.3</v>
      </c>
      <c r="H22" s="8">
        <v>549.70000000000005</v>
      </c>
      <c r="I22" s="3"/>
      <c r="J22" s="3">
        <f t="shared" si="9"/>
        <v>549.70000000000005</v>
      </c>
    </row>
    <row r="23" spans="1:10" ht="47.25" hidden="1" x14ac:dyDescent="0.25">
      <c r="A23" s="193" t="s">
        <v>795</v>
      </c>
      <c r="B23" s="194"/>
      <c r="C23" s="3"/>
      <c r="D23" s="3"/>
      <c r="E23" s="8">
        <v>18577.7</v>
      </c>
      <c r="F23" s="3"/>
      <c r="G23" s="3">
        <f t="shared" si="8"/>
        <v>18577.7</v>
      </c>
      <c r="H23" s="8">
        <v>70595.199999999997</v>
      </c>
      <c r="I23" s="3"/>
      <c r="J23" s="3">
        <f t="shared" si="9"/>
        <v>70595.199999999997</v>
      </c>
    </row>
    <row r="24" spans="1:10" ht="37.5" hidden="1" customHeight="1" x14ac:dyDescent="0.25">
      <c r="A24" s="192" t="s">
        <v>490</v>
      </c>
      <c r="B24" s="8">
        <v>272.7</v>
      </c>
      <c r="C24" s="3"/>
      <c r="D24" s="3">
        <f t="shared" si="7"/>
        <v>272.7</v>
      </c>
      <c r="E24" s="8">
        <v>280.8</v>
      </c>
      <c r="F24" s="3"/>
      <c r="G24" s="3">
        <f t="shared" si="8"/>
        <v>280.8</v>
      </c>
      <c r="H24" s="8">
        <v>421.2</v>
      </c>
      <c r="I24" s="3"/>
      <c r="J24" s="3">
        <f t="shared" si="9"/>
        <v>421.2</v>
      </c>
    </row>
    <row r="25" spans="1:10" ht="20.25" hidden="1" customHeight="1" x14ac:dyDescent="0.25">
      <c r="A25" s="193" t="s">
        <v>542</v>
      </c>
      <c r="B25" s="8">
        <v>26692.6</v>
      </c>
      <c r="C25" s="3"/>
      <c r="D25" s="3">
        <f t="shared" si="7"/>
        <v>26692.6</v>
      </c>
      <c r="E25" s="8">
        <v>26692.6</v>
      </c>
      <c r="F25" s="3"/>
      <c r="G25" s="3">
        <f t="shared" si="8"/>
        <v>26692.6</v>
      </c>
      <c r="H25" s="8">
        <v>26692.6</v>
      </c>
      <c r="I25" s="3"/>
      <c r="J25" s="3">
        <f t="shared" si="9"/>
        <v>26692.6</v>
      </c>
    </row>
    <row r="26" spans="1:10" ht="47.25" hidden="1" x14ac:dyDescent="0.25">
      <c r="A26" s="192" t="s">
        <v>544</v>
      </c>
      <c r="B26" s="8">
        <v>5529.6</v>
      </c>
      <c r="C26" s="3"/>
      <c r="D26" s="3">
        <f t="shared" si="7"/>
        <v>5529.6</v>
      </c>
      <c r="E26" s="8">
        <v>5529.6</v>
      </c>
      <c r="F26" s="3"/>
      <c r="G26" s="3">
        <f t="shared" si="8"/>
        <v>5529.6</v>
      </c>
      <c r="H26" s="8">
        <v>5529.6</v>
      </c>
      <c r="I26" s="3"/>
      <c r="J26" s="3">
        <f t="shared" si="9"/>
        <v>5529.6</v>
      </c>
    </row>
    <row r="27" spans="1:10" ht="31.5" hidden="1" x14ac:dyDescent="0.25">
      <c r="A27" s="192" t="s">
        <v>500</v>
      </c>
      <c r="B27" s="3">
        <v>0.8</v>
      </c>
      <c r="C27" s="3"/>
      <c r="D27" s="3">
        <f t="shared" si="7"/>
        <v>0.8</v>
      </c>
      <c r="E27" s="3">
        <v>0.8</v>
      </c>
      <c r="F27" s="3"/>
      <c r="G27" s="3">
        <f t="shared" si="8"/>
        <v>0.8</v>
      </c>
      <c r="H27" s="3">
        <v>0.8</v>
      </c>
      <c r="I27" s="3"/>
      <c r="J27" s="3">
        <f t="shared" si="9"/>
        <v>0.8</v>
      </c>
    </row>
    <row r="28" spans="1:10" ht="31.5" hidden="1" x14ac:dyDescent="0.25">
      <c r="A28" s="192" t="s">
        <v>796</v>
      </c>
      <c r="B28" s="8">
        <v>1218.5</v>
      </c>
      <c r="C28" s="3"/>
      <c r="D28" s="3">
        <f t="shared" si="7"/>
        <v>1218.5</v>
      </c>
      <c r="E28" s="8">
        <v>1252.2</v>
      </c>
      <c r="F28" s="3"/>
      <c r="G28" s="3">
        <f t="shared" si="8"/>
        <v>1252.2</v>
      </c>
      <c r="H28" s="8">
        <v>1252.2</v>
      </c>
      <c r="I28" s="3"/>
      <c r="J28" s="3">
        <f t="shared" si="9"/>
        <v>1252.2</v>
      </c>
    </row>
    <row r="29" spans="1:10" ht="21" hidden="1" customHeight="1" x14ac:dyDescent="0.25">
      <c r="A29" s="192" t="s">
        <v>494</v>
      </c>
      <c r="B29" s="8">
        <v>176.6</v>
      </c>
      <c r="C29" s="3"/>
      <c r="D29" s="3">
        <f t="shared" si="7"/>
        <v>176.6</v>
      </c>
      <c r="E29" s="8">
        <v>176.6</v>
      </c>
      <c r="F29" s="3"/>
      <c r="G29" s="3">
        <f t="shared" si="8"/>
        <v>176.6</v>
      </c>
      <c r="H29" s="8">
        <v>176.6</v>
      </c>
      <c r="I29" s="3"/>
      <c r="J29" s="3">
        <f t="shared" si="9"/>
        <v>176.6</v>
      </c>
    </row>
    <row r="30" spans="1:10" ht="19.5" hidden="1" customHeight="1" x14ac:dyDescent="0.25">
      <c r="A30" s="192" t="s">
        <v>496</v>
      </c>
      <c r="B30" s="8">
        <v>544.70000000000005</v>
      </c>
      <c r="C30" s="3"/>
      <c r="D30" s="3">
        <f t="shared" si="7"/>
        <v>544.70000000000005</v>
      </c>
      <c r="E30" s="8">
        <v>560.9</v>
      </c>
      <c r="F30" s="3"/>
      <c r="G30" s="3">
        <f t="shared" si="8"/>
        <v>560.9</v>
      </c>
      <c r="H30" s="8">
        <v>560.9</v>
      </c>
      <c r="I30" s="3"/>
      <c r="J30" s="3">
        <f t="shared" si="9"/>
        <v>560.9</v>
      </c>
    </row>
    <row r="31" spans="1:10" ht="31.5" hidden="1" x14ac:dyDescent="0.25">
      <c r="A31" s="192" t="s">
        <v>547</v>
      </c>
      <c r="B31" s="8">
        <v>151</v>
      </c>
      <c r="C31" s="3"/>
      <c r="D31" s="3">
        <f t="shared" si="7"/>
        <v>151</v>
      </c>
      <c r="E31" s="8">
        <v>155.5</v>
      </c>
      <c r="F31" s="3"/>
      <c r="G31" s="3">
        <f t="shared" si="8"/>
        <v>155.5</v>
      </c>
      <c r="H31" s="8">
        <v>155.5</v>
      </c>
      <c r="I31" s="3"/>
      <c r="J31" s="3">
        <f t="shared" si="9"/>
        <v>155.5</v>
      </c>
    </row>
    <row r="32" spans="1:10" ht="17.25" hidden="1" customHeight="1" x14ac:dyDescent="0.25">
      <c r="A32" s="192" t="s">
        <v>515</v>
      </c>
      <c r="B32" s="8">
        <v>2822</v>
      </c>
      <c r="C32" s="3"/>
      <c r="D32" s="3">
        <f t="shared" si="7"/>
        <v>2822</v>
      </c>
      <c r="E32" s="8">
        <v>2822</v>
      </c>
      <c r="F32" s="3"/>
      <c r="G32" s="3">
        <f t="shared" si="8"/>
        <v>2822</v>
      </c>
      <c r="H32" s="8">
        <v>2822</v>
      </c>
      <c r="I32" s="3"/>
      <c r="J32" s="3">
        <f t="shared" si="9"/>
        <v>2822</v>
      </c>
    </row>
    <row r="33" spans="1:11" ht="31.5" hidden="1" x14ac:dyDescent="0.25">
      <c r="A33" s="192" t="s">
        <v>513</v>
      </c>
      <c r="B33" s="8">
        <v>127.8</v>
      </c>
      <c r="C33" s="3"/>
      <c r="D33" s="3">
        <f t="shared" si="7"/>
        <v>127.8</v>
      </c>
      <c r="E33" s="8">
        <v>131.6</v>
      </c>
      <c r="F33" s="3"/>
      <c r="G33" s="3">
        <f t="shared" si="8"/>
        <v>131.6</v>
      </c>
      <c r="H33" s="8">
        <v>131.6</v>
      </c>
      <c r="I33" s="3"/>
      <c r="J33" s="3">
        <f t="shared" si="9"/>
        <v>131.6</v>
      </c>
    </row>
    <row r="34" spans="1:11" ht="31.5" hidden="1" x14ac:dyDescent="0.25">
      <c r="A34" s="84" t="s">
        <v>502</v>
      </c>
      <c r="B34" s="8">
        <v>674.1</v>
      </c>
      <c r="C34" s="3"/>
      <c r="D34" s="3">
        <f t="shared" si="7"/>
        <v>674.1</v>
      </c>
      <c r="E34" s="8">
        <v>694.3</v>
      </c>
      <c r="F34" s="3"/>
      <c r="G34" s="3">
        <f t="shared" si="8"/>
        <v>694.3</v>
      </c>
      <c r="H34" s="8">
        <v>694.3</v>
      </c>
      <c r="I34" s="3"/>
      <c r="J34" s="3">
        <f t="shared" si="9"/>
        <v>694.3</v>
      </c>
    </row>
    <row r="35" spans="1:11" ht="31.5" hidden="1" x14ac:dyDescent="0.25">
      <c r="A35" s="193" t="s">
        <v>492</v>
      </c>
      <c r="B35" s="8">
        <v>25.8</v>
      </c>
      <c r="C35" s="3"/>
      <c r="D35" s="3">
        <f t="shared" si="7"/>
        <v>25.8</v>
      </c>
      <c r="E35" s="8">
        <v>26.6</v>
      </c>
      <c r="F35" s="3"/>
      <c r="G35" s="3">
        <f t="shared" si="8"/>
        <v>26.6</v>
      </c>
      <c r="H35" s="8">
        <v>26.6</v>
      </c>
      <c r="I35" s="3"/>
      <c r="J35" s="3">
        <f t="shared" si="9"/>
        <v>26.6</v>
      </c>
    </row>
    <row r="36" spans="1:11" ht="22.5" hidden="1" customHeight="1" x14ac:dyDescent="0.25">
      <c r="A36" s="4" t="s">
        <v>797</v>
      </c>
      <c r="B36" s="188">
        <f>SUM(B37:B55)</f>
        <v>663800.4</v>
      </c>
      <c r="C36" s="188">
        <f>SUM(C37:C55)</f>
        <v>0</v>
      </c>
      <c r="D36" s="188">
        <f t="shared" ref="D36" si="10">SUM(D37:D55)</f>
        <v>663800.4</v>
      </c>
      <c r="E36" s="188">
        <f>SUM(E37:E55)</f>
        <v>355167.03199999995</v>
      </c>
      <c r="F36" s="188">
        <f t="shared" ref="F36:G36" si="11">SUM(F37:F55)</f>
        <v>0</v>
      </c>
      <c r="G36" s="188">
        <f t="shared" si="11"/>
        <v>355167.03199999995</v>
      </c>
      <c r="H36" s="188">
        <f>SUM(H37:H55)</f>
        <v>324885</v>
      </c>
      <c r="I36" s="188">
        <f t="shared" ref="I36:J36" si="12">SUM(I37:I55)</f>
        <v>0</v>
      </c>
      <c r="J36" s="188">
        <f t="shared" si="12"/>
        <v>324885</v>
      </c>
    </row>
    <row r="37" spans="1:11" ht="31.5" hidden="1" x14ac:dyDescent="0.25">
      <c r="A37" s="192" t="s">
        <v>533</v>
      </c>
      <c r="B37" s="3">
        <v>51746.7</v>
      </c>
      <c r="C37" s="3"/>
      <c r="D37" s="3">
        <f t="shared" ref="D37:D55" si="13">SUM(B37:C37)</f>
        <v>51746.7</v>
      </c>
      <c r="E37" s="3">
        <v>51746.7</v>
      </c>
      <c r="F37" s="3"/>
      <c r="G37" s="3">
        <f t="shared" ref="G37:G54" si="14">SUM(E37:F37)</f>
        <v>51746.7</v>
      </c>
      <c r="H37" s="3">
        <v>51746.7</v>
      </c>
      <c r="I37" s="3"/>
      <c r="J37" s="3">
        <f t="shared" ref="J37:J54" si="15">SUM(H37:I37)</f>
        <v>51746.7</v>
      </c>
    </row>
    <row r="38" spans="1:11" ht="31.5" hidden="1" x14ac:dyDescent="0.25">
      <c r="A38" s="192" t="s">
        <v>535</v>
      </c>
      <c r="B38" s="8">
        <v>97015.8</v>
      </c>
      <c r="C38" s="3"/>
      <c r="D38" s="3">
        <f t="shared" si="13"/>
        <v>97015.8</v>
      </c>
      <c r="E38" s="8">
        <v>97369.1</v>
      </c>
      <c r="F38" s="3"/>
      <c r="G38" s="3">
        <f t="shared" si="14"/>
        <v>97369.1</v>
      </c>
      <c r="H38" s="8">
        <v>95100.5</v>
      </c>
      <c r="I38" s="3"/>
      <c r="J38" s="3">
        <f t="shared" si="15"/>
        <v>95100.5</v>
      </c>
    </row>
    <row r="39" spans="1:11" ht="80.25" hidden="1" customHeight="1" x14ac:dyDescent="0.25">
      <c r="A39" s="192" t="s">
        <v>798</v>
      </c>
      <c r="B39" s="8">
        <v>7208.7</v>
      </c>
      <c r="C39" s="3"/>
      <c r="D39" s="3">
        <f t="shared" si="13"/>
        <v>7208.7</v>
      </c>
      <c r="E39" s="8">
        <v>6952.8</v>
      </c>
      <c r="F39" s="3"/>
      <c r="G39" s="3">
        <f t="shared" si="14"/>
        <v>6952.8</v>
      </c>
      <c r="H39" s="8">
        <v>6824.7</v>
      </c>
      <c r="I39" s="3"/>
      <c r="J39" s="3">
        <f t="shared" si="15"/>
        <v>6824.7</v>
      </c>
    </row>
    <row r="40" spans="1:11" hidden="1" x14ac:dyDescent="0.25">
      <c r="A40" s="192" t="s">
        <v>529</v>
      </c>
      <c r="B40" s="3">
        <v>1050</v>
      </c>
      <c r="C40" s="3"/>
      <c r="D40" s="3">
        <f t="shared" si="13"/>
        <v>1050</v>
      </c>
      <c r="E40" s="3"/>
      <c r="F40" s="3"/>
      <c r="G40" s="3"/>
      <c r="H40" s="3"/>
      <c r="I40" s="3"/>
      <c r="J40" s="3"/>
    </row>
    <row r="41" spans="1:11" ht="31.5" hidden="1" x14ac:dyDescent="0.25">
      <c r="A41" s="193" t="s">
        <v>799</v>
      </c>
      <c r="B41" s="8">
        <v>1618.3</v>
      </c>
      <c r="C41" s="3"/>
      <c r="D41" s="3">
        <f t="shared" si="13"/>
        <v>1618.3</v>
      </c>
      <c r="E41" s="8">
        <v>1956.6</v>
      </c>
      <c r="F41" s="3"/>
      <c r="G41" s="3">
        <f t="shared" si="14"/>
        <v>1956.6</v>
      </c>
      <c r="H41" s="8">
        <v>1956.6</v>
      </c>
      <c r="I41" s="3"/>
      <c r="J41" s="3">
        <f t="shared" si="15"/>
        <v>1956.6</v>
      </c>
    </row>
    <row r="42" spans="1:11" ht="31.5" hidden="1" x14ac:dyDescent="0.25">
      <c r="A42" s="192" t="s">
        <v>800</v>
      </c>
      <c r="B42" s="8">
        <v>30000</v>
      </c>
      <c r="C42" s="3"/>
      <c r="D42" s="3">
        <f t="shared" si="13"/>
        <v>30000</v>
      </c>
      <c r="E42" s="8">
        <v>30000</v>
      </c>
      <c r="F42" s="3"/>
      <c r="G42" s="3">
        <f t="shared" si="14"/>
        <v>30000</v>
      </c>
      <c r="H42" s="8">
        <v>30000</v>
      </c>
      <c r="I42" s="3"/>
      <c r="J42" s="3">
        <f t="shared" si="15"/>
        <v>30000</v>
      </c>
    </row>
    <row r="43" spans="1:11" hidden="1" x14ac:dyDescent="0.25">
      <c r="A43" s="192" t="s">
        <v>801</v>
      </c>
      <c r="B43" s="8">
        <v>352.8</v>
      </c>
      <c r="C43" s="3"/>
      <c r="D43" s="3">
        <f t="shared" si="13"/>
        <v>352.8</v>
      </c>
      <c r="E43" s="8">
        <v>352.8</v>
      </c>
      <c r="F43" s="3"/>
      <c r="G43" s="3">
        <f t="shared" si="14"/>
        <v>352.8</v>
      </c>
      <c r="H43" s="8">
        <v>352.8</v>
      </c>
      <c r="I43" s="3"/>
      <c r="J43" s="3">
        <f t="shared" si="15"/>
        <v>352.8</v>
      </c>
    </row>
    <row r="44" spans="1:11" ht="31.5" hidden="1" x14ac:dyDescent="0.25">
      <c r="A44" s="192" t="s">
        <v>802</v>
      </c>
      <c r="B44" s="8">
        <v>282.60000000000002</v>
      </c>
      <c r="C44" s="3">
        <v>0</v>
      </c>
      <c r="D44" s="3">
        <f t="shared" si="13"/>
        <v>282.60000000000002</v>
      </c>
      <c r="E44" s="8">
        <v>8920.4</v>
      </c>
      <c r="F44" s="3">
        <v>0</v>
      </c>
      <c r="G44" s="3">
        <f t="shared" si="14"/>
        <v>8920.4</v>
      </c>
      <c r="H44" s="8">
        <v>11187.6</v>
      </c>
      <c r="I44" s="3">
        <v>0</v>
      </c>
      <c r="J44" s="3">
        <f t="shared" si="15"/>
        <v>11187.6</v>
      </c>
    </row>
    <row r="45" spans="1:11" ht="33" hidden="1" customHeight="1" x14ac:dyDescent="0.25">
      <c r="A45" s="195" t="s">
        <v>803</v>
      </c>
      <c r="B45" s="3">
        <v>106680.6</v>
      </c>
      <c r="C45" s="3"/>
      <c r="D45" s="3">
        <f t="shared" si="13"/>
        <v>106680.6</v>
      </c>
      <c r="E45" s="3"/>
      <c r="F45" s="3"/>
      <c r="G45" s="3"/>
      <c r="H45" s="3"/>
      <c r="I45" s="3"/>
      <c r="J45" s="3"/>
    </row>
    <row r="46" spans="1:11" ht="31.5" hidden="1" x14ac:dyDescent="0.25">
      <c r="A46" s="196" t="s">
        <v>804</v>
      </c>
      <c r="B46" s="3">
        <v>43950</v>
      </c>
      <c r="C46" s="3"/>
      <c r="D46" s="3">
        <f t="shared" si="13"/>
        <v>43950</v>
      </c>
      <c r="E46" s="3"/>
      <c r="F46" s="3"/>
      <c r="G46" s="3"/>
      <c r="H46" s="3"/>
      <c r="I46" s="3"/>
      <c r="J46" s="3"/>
    </row>
    <row r="47" spans="1:11" ht="31.5" hidden="1" x14ac:dyDescent="0.25">
      <c r="A47" s="5" t="s">
        <v>805</v>
      </c>
      <c r="B47" s="8">
        <v>11113.5</v>
      </c>
      <c r="C47" s="3"/>
      <c r="D47" s="3">
        <f t="shared" si="13"/>
        <v>11113.5</v>
      </c>
      <c r="E47" s="8">
        <v>11113.5</v>
      </c>
      <c r="F47" s="3"/>
      <c r="G47" s="3">
        <f t="shared" si="14"/>
        <v>11113.5</v>
      </c>
      <c r="H47" s="8">
        <v>11113.5</v>
      </c>
      <c r="I47" s="3"/>
      <c r="J47" s="3">
        <f t="shared" si="15"/>
        <v>11113.5</v>
      </c>
    </row>
    <row r="48" spans="1:11" ht="24" hidden="1" customHeight="1" x14ac:dyDescent="0.25">
      <c r="A48" s="197" t="s">
        <v>806</v>
      </c>
      <c r="B48" s="8"/>
      <c r="C48" s="3">
        <v>0</v>
      </c>
      <c r="D48" s="3">
        <f t="shared" si="13"/>
        <v>0</v>
      </c>
      <c r="E48" s="8"/>
      <c r="F48" s="3">
        <v>0</v>
      </c>
      <c r="G48" s="3">
        <f t="shared" si="14"/>
        <v>0</v>
      </c>
      <c r="H48" s="8"/>
      <c r="I48" s="3">
        <v>0</v>
      </c>
      <c r="J48" s="3">
        <f t="shared" si="15"/>
        <v>0</v>
      </c>
      <c r="K48" s="198"/>
    </row>
    <row r="49" spans="1:10" ht="31.5" hidden="1" x14ac:dyDescent="0.25">
      <c r="A49" s="192" t="s">
        <v>807</v>
      </c>
      <c r="B49" s="8">
        <v>66442.2</v>
      </c>
      <c r="C49" s="3"/>
      <c r="D49" s="3">
        <f t="shared" si="13"/>
        <v>66442.2</v>
      </c>
      <c r="E49" s="8">
        <v>66602.600000000006</v>
      </c>
      <c r="F49" s="3"/>
      <c r="G49" s="3">
        <f t="shared" si="14"/>
        <v>66602.600000000006</v>
      </c>
      <c r="H49" s="8">
        <v>66602.600000000006</v>
      </c>
      <c r="I49" s="3"/>
      <c r="J49" s="3">
        <f t="shared" si="15"/>
        <v>66602.600000000006</v>
      </c>
    </row>
    <row r="50" spans="1:10" ht="63" hidden="1" x14ac:dyDescent="0.25">
      <c r="A50" s="192" t="s">
        <v>527</v>
      </c>
      <c r="B50" s="199">
        <v>16684.311000000002</v>
      </c>
      <c r="C50" s="3"/>
      <c r="D50" s="3">
        <f t="shared" si="13"/>
        <v>16684.311000000002</v>
      </c>
      <c r="E50" s="199">
        <v>16684.311000000002</v>
      </c>
      <c r="F50" s="3"/>
      <c r="G50" s="3">
        <f t="shared" si="14"/>
        <v>16684.311000000002</v>
      </c>
      <c r="H50" s="3"/>
      <c r="I50" s="3"/>
      <c r="J50" s="3"/>
    </row>
    <row r="51" spans="1:10" ht="33" hidden="1" customHeight="1" x14ac:dyDescent="0.25">
      <c r="A51" s="192" t="s">
        <v>808</v>
      </c>
      <c r="B51" s="199">
        <v>4510.3999999999996</v>
      </c>
      <c r="C51" s="3"/>
      <c r="D51" s="3">
        <f t="shared" si="13"/>
        <v>4510.3999999999996</v>
      </c>
      <c r="E51" s="199">
        <v>4296.3</v>
      </c>
      <c r="F51" s="3"/>
      <c r="G51" s="3">
        <f t="shared" si="14"/>
        <v>4296.3</v>
      </c>
      <c r="H51" s="3"/>
      <c r="I51" s="3"/>
      <c r="J51" s="3"/>
    </row>
    <row r="52" spans="1:10" ht="20.25" hidden="1" customHeight="1" x14ac:dyDescent="0.25">
      <c r="A52" s="200" t="s">
        <v>809</v>
      </c>
      <c r="B52" s="199">
        <f>13594.889-4510.4</f>
        <v>9084.4889999999996</v>
      </c>
      <c r="C52" s="3"/>
      <c r="D52" s="3">
        <f t="shared" si="13"/>
        <v>9084.4889999999996</v>
      </c>
      <c r="E52" s="199">
        <f>13468.221-4296.3</f>
        <v>9171.9209999999985</v>
      </c>
      <c r="F52" s="3"/>
      <c r="G52" s="3">
        <f t="shared" si="14"/>
        <v>9171.9209999999985</v>
      </c>
      <c r="H52" s="3"/>
      <c r="I52" s="3"/>
      <c r="J52" s="3"/>
    </row>
    <row r="53" spans="1:10" ht="31.5" hidden="1" x14ac:dyDescent="0.25">
      <c r="A53" s="192" t="s">
        <v>810</v>
      </c>
      <c r="B53" s="3">
        <v>145000</v>
      </c>
      <c r="C53" s="3"/>
      <c r="D53" s="3">
        <f t="shared" si="13"/>
        <v>145000</v>
      </c>
      <c r="E53" s="3"/>
      <c r="F53" s="3"/>
      <c r="G53" s="3"/>
      <c r="H53" s="3"/>
      <c r="I53" s="3"/>
      <c r="J53" s="3"/>
    </row>
    <row r="54" spans="1:10" ht="31.5" hidden="1" x14ac:dyDescent="0.25">
      <c r="A54" s="192" t="s">
        <v>811</v>
      </c>
      <c r="B54" s="3">
        <v>50000</v>
      </c>
      <c r="C54" s="3"/>
      <c r="D54" s="3">
        <f t="shared" si="13"/>
        <v>50000</v>
      </c>
      <c r="E54" s="3">
        <v>50000</v>
      </c>
      <c r="F54" s="3"/>
      <c r="G54" s="3">
        <f t="shared" si="14"/>
        <v>50000</v>
      </c>
      <c r="H54" s="3">
        <v>50000</v>
      </c>
      <c r="I54" s="3"/>
      <c r="J54" s="3">
        <f t="shared" si="15"/>
        <v>50000</v>
      </c>
    </row>
    <row r="55" spans="1:10" ht="18.75" hidden="1" customHeight="1" x14ac:dyDescent="0.25">
      <c r="A55" s="192" t="s">
        <v>812</v>
      </c>
      <c r="B55" s="3">
        <v>21060</v>
      </c>
      <c r="C55" s="3"/>
      <c r="D55" s="3">
        <f t="shared" si="13"/>
        <v>21060</v>
      </c>
      <c r="E55" s="3"/>
      <c r="F55" s="3"/>
      <c r="G55" s="3"/>
      <c r="H55" s="3"/>
      <c r="I55" s="3"/>
      <c r="J55" s="3"/>
    </row>
    <row r="56" spans="1:10" ht="18.75" customHeight="1" x14ac:dyDescent="0.25">
      <c r="A56" s="192"/>
      <c r="B56" s="3"/>
      <c r="C56" s="3"/>
      <c r="D56" s="3"/>
      <c r="E56" s="3"/>
      <c r="F56" s="3"/>
      <c r="G56" s="3"/>
      <c r="H56" s="3"/>
      <c r="I56" s="3"/>
      <c r="J56" s="3"/>
    </row>
    <row r="57" spans="1:10" ht="27.75" customHeight="1" x14ac:dyDescent="0.2">
      <c r="A57" s="2" t="s">
        <v>813</v>
      </c>
      <c r="B57" s="201">
        <f>B12+B16+B19+B36</f>
        <v>2298955.4000000004</v>
      </c>
      <c r="C57" s="201">
        <f t="shared" ref="C57:D57" si="16">C12+C16+C19+C36</f>
        <v>0</v>
      </c>
      <c r="D57" s="201">
        <f t="shared" si="16"/>
        <v>2303661.2000000007</v>
      </c>
      <c r="E57" s="201">
        <f>E12+E16+E19+E36</f>
        <v>1944610.1320000002</v>
      </c>
      <c r="F57" s="201">
        <f t="shared" ref="F57:G57" si="17">F12+F16+F19+F36</f>
        <v>0</v>
      </c>
      <c r="G57" s="201">
        <f t="shared" si="17"/>
        <v>1944610.1320000002</v>
      </c>
      <c r="H57" s="201">
        <f>H12+H16+H19+H36</f>
        <v>1938258.8000000003</v>
      </c>
      <c r="I57" s="201">
        <f t="shared" ref="I57:J57" si="18">I12+I16+I19+I36</f>
        <v>0</v>
      </c>
      <c r="J57" s="201">
        <f t="shared" si="18"/>
        <v>1938258.8000000003</v>
      </c>
    </row>
    <row r="58" spans="1:10" ht="30" hidden="1" customHeight="1" x14ac:dyDescent="0.2">
      <c r="A58" s="2"/>
      <c r="B58" s="201"/>
      <c r="C58" s="202"/>
      <c r="D58" s="203"/>
      <c r="E58" s="203"/>
      <c r="F58" s="203"/>
      <c r="G58" s="203"/>
      <c r="H58" s="203"/>
      <c r="I58" s="203"/>
      <c r="J58" s="204"/>
    </row>
    <row r="59" spans="1:10" ht="27.75" hidden="1" customHeight="1" x14ac:dyDescent="0.2">
      <c r="A59" s="205" t="s">
        <v>814</v>
      </c>
      <c r="B59" s="206">
        <f>B57-B12</f>
        <v>2124398.4000000004</v>
      </c>
      <c r="C59" s="206">
        <f t="shared" ref="C59:J59" si="19">C57-C12</f>
        <v>0</v>
      </c>
      <c r="D59" s="206">
        <f t="shared" si="19"/>
        <v>2124398.4000000008</v>
      </c>
      <c r="E59" s="206">
        <f t="shared" si="19"/>
        <v>1840786.0320000001</v>
      </c>
      <c r="F59" s="206">
        <f t="shared" si="19"/>
        <v>0</v>
      </c>
      <c r="G59" s="206">
        <f t="shared" si="19"/>
        <v>1840786.0320000001</v>
      </c>
      <c r="H59" s="206">
        <f t="shared" si="19"/>
        <v>1850523.6000000003</v>
      </c>
      <c r="I59" s="206">
        <f t="shared" si="19"/>
        <v>0</v>
      </c>
      <c r="J59" s="206">
        <f t="shared" si="19"/>
        <v>1850523.6000000003</v>
      </c>
    </row>
    <row r="60" spans="1:10" x14ac:dyDescent="0.2">
      <c r="B60" s="207"/>
      <c r="C60" s="208"/>
      <c r="D60" s="208"/>
      <c r="E60" s="208"/>
      <c r="F60" s="208"/>
      <c r="G60" s="208"/>
      <c r="H60" s="208"/>
      <c r="I60" s="208"/>
      <c r="J60" s="208"/>
    </row>
  </sheetData>
  <mergeCells count="2">
    <mergeCell ref="A6:J6"/>
    <mergeCell ref="A7:J7"/>
  </mergeCells>
  <pageMargins left="0.39370078740157483" right="0.39370078740157483" top="0.98425196850393704" bottom="0.39370078740157483" header="0.51181102362204722" footer="0.31496062992125984"/>
  <pageSetup paperSize="9" scale="91" fitToHeight="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F23"/>
  <sheetViews>
    <sheetView tabSelected="1" zoomScale="90" zoomScaleNormal="90" workbookViewId="0">
      <selection activeCell="G16" sqref="G16"/>
    </sheetView>
  </sheetViews>
  <sheetFormatPr defaultRowHeight="12.75" x14ac:dyDescent="0.2"/>
  <cols>
    <col min="1" max="1" width="90" style="147" customWidth="1"/>
    <col min="2" max="256" width="9.140625" style="147"/>
    <col min="257" max="257" width="90" style="147" customWidth="1"/>
    <col min="258" max="512" width="9.140625" style="147"/>
    <col min="513" max="513" width="90" style="147" customWidth="1"/>
    <col min="514" max="768" width="9.140625" style="147"/>
    <col min="769" max="769" width="90" style="147" customWidth="1"/>
    <col min="770" max="1024" width="9.140625" style="147"/>
    <col min="1025" max="1025" width="90" style="147" customWidth="1"/>
    <col min="1026" max="1280" width="9.140625" style="147"/>
    <col min="1281" max="1281" width="90" style="147" customWidth="1"/>
    <col min="1282" max="1536" width="9.140625" style="147"/>
    <col min="1537" max="1537" width="90" style="147" customWidth="1"/>
    <col min="1538" max="1792" width="9.140625" style="147"/>
    <col min="1793" max="1793" width="90" style="147" customWidth="1"/>
    <col min="1794" max="2048" width="9.140625" style="147"/>
    <col min="2049" max="2049" width="90" style="147" customWidth="1"/>
    <col min="2050" max="2304" width="9.140625" style="147"/>
    <col min="2305" max="2305" width="90" style="147" customWidth="1"/>
    <col min="2306" max="2560" width="9.140625" style="147"/>
    <col min="2561" max="2561" width="90" style="147" customWidth="1"/>
    <col min="2562" max="2816" width="9.140625" style="147"/>
    <col min="2817" max="2817" width="90" style="147" customWidth="1"/>
    <col min="2818" max="3072" width="9.140625" style="147"/>
    <col min="3073" max="3073" width="90" style="147" customWidth="1"/>
    <col min="3074" max="3328" width="9.140625" style="147"/>
    <col min="3329" max="3329" width="90" style="147" customWidth="1"/>
    <col min="3330" max="3584" width="9.140625" style="147"/>
    <col min="3585" max="3585" width="90" style="147" customWidth="1"/>
    <col min="3586" max="3840" width="9.140625" style="147"/>
    <col min="3841" max="3841" width="90" style="147" customWidth="1"/>
    <col min="3842" max="4096" width="9.140625" style="147"/>
    <col min="4097" max="4097" width="90" style="147" customWidth="1"/>
    <col min="4098" max="4352" width="9.140625" style="147"/>
    <col min="4353" max="4353" width="90" style="147" customWidth="1"/>
    <col min="4354" max="4608" width="9.140625" style="147"/>
    <col min="4609" max="4609" width="90" style="147" customWidth="1"/>
    <col min="4610" max="4864" width="9.140625" style="147"/>
    <col min="4865" max="4865" width="90" style="147" customWidth="1"/>
    <col min="4866" max="5120" width="9.140625" style="147"/>
    <col min="5121" max="5121" width="90" style="147" customWidth="1"/>
    <col min="5122" max="5376" width="9.140625" style="147"/>
    <col min="5377" max="5377" width="90" style="147" customWidth="1"/>
    <col min="5378" max="5632" width="9.140625" style="147"/>
    <col min="5633" max="5633" width="90" style="147" customWidth="1"/>
    <col min="5634" max="5888" width="9.140625" style="147"/>
    <col min="5889" max="5889" width="90" style="147" customWidth="1"/>
    <col min="5890" max="6144" width="9.140625" style="147"/>
    <col min="6145" max="6145" width="90" style="147" customWidth="1"/>
    <col min="6146" max="6400" width="9.140625" style="147"/>
    <col min="6401" max="6401" width="90" style="147" customWidth="1"/>
    <col min="6402" max="6656" width="9.140625" style="147"/>
    <col min="6657" max="6657" width="90" style="147" customWidth="1"/>
    <col min="6658" max="6912" width="9.140625" style="147"/>
    <col min="6913" max="6913" width="90" style="147" customWidth="1"/>
    <col min="6914" max="7168" width="9.140625" style="147"/>
    <col min="7169" max="7169" width="90" style="147" customWidth="1"/>
    <col min="7170" max="7424" width="9.140625" style="147"/>
    <col min="7425" max="7425" width="90" style="147" customWidth="1"/>
    <col min="7426" max="7680" width="9.140625" style="147"/>
    <col min="7681" max="7681" width="90" style="147" customWidth="1"/>
    <col min="7682" max="7936" width="9.140625" style="147"/>
    <col min="7937" max="7937" width="90" style="147" customWidth="1"/>
    <col min="7938" max="8192" width="9.140625" style="147"/>
    <col min="8193" max="8193" width="90" style="147" customWidth="1"/>
    <col min="8194" max="8448" width="9.140625" style="147"/>
    <col min="8449" max="8449" width="90" style="147" customWidth="1"/>
    <col min="8450" max="8704" width="9.140625" style="147"/>
    <col min="8705" max="8705" width="90" style="147" customWidth="1"/>
    <col min="8706" max="8960" width="9.140625" style="147"/>
    <col min="8961" max="8961" width="90" style="147" customWidth="1"/>
    <col min="8962" max="9216" width="9.140625" style="147"/>
    <col min="9217" max="9217" width="90" style="147" customWidth="1"/>
    <col min="9218" max="9472" width="9.140625" style="147"/>
    <col min="9473" max="9473" width="90" style="147" customWidth="1"/>
    <col min="9474" max="9728" width="9.140625" style="147"/>
    <col min="9729" max="9729" width="90" style="147" customWidth="1"/>
    <col min="9730" max="9984" width="9.140625" style="147"/>
    <col min="9985" max="9985" width="90" style="147" customWidth="1"/>
    <col min="9986" max="10240" width="9.140625" style="147"/>
    <col min="10241" max="10241" width="90" style="147" customWidth="1"/>
    <col min="10242" max="10496" width="9.140625" style="147"/>
    <col min="10497" max="10497" width="90" style="147" customWidth="1"/>
    <col min="10498" max="10752" width="9.140625" style="147"/>
    <col min="10753" max="10753" width="90" style="147" customWidth="1"/>
    <col min="10754" max="11008" width="9.140625" style="147"/>
    <col min="11009" max="11009" width="90" style="147" customWidth="1"/>
    <col min="11010" max="11264" width="9.140625" style="147"/>
    <col min="11265" max="11265" width="90" style="147" customWidth="1"/>
    <col min="11266" max="11520" width="9.140625" style="147"/>
    <col min="11521" max="11521" width="90" style="147" customWidth="1"/>
    <col min="11522" max="11776" width="9.140625" style="147"/>
    <col min="11777" max="11777" width="90" style="147" customWidth="1"/>
    <col min="11778" max="12032" width="9.140625" style="147"/>
    <col min="12033" max="12033" width="90" style="147" customWidth="1"/>
    <col min="12034" max="12288" width="9.140625" style="147"/>
    <col min="12289" max="12289" width="90" style="147" customWidth="1"/>
    <col min="12290" max="12544" width="9.140625" style="147"/>
    <col min="12545" max="12545" width="90" style="147" customWidth="1"/>
    <col min="12546" max="12800" width="9.140625" style="147"/>
    <col min="12801" max="12801" width="90" style="147" customWidth="1"/>
    <col min="12802" max="13056" width="9.140625" style="147"/>
    <col min="13057" max="13057" width="90" style="147" customWidth="1"/>
    <col min="13058" max="13312" width="9.140625" style="147"/>
    <col min="13313" max="13313" width="90" style="147" customWidth="1"/>
    <col min="13314" max="13568" width="9.140625" style="147"/>
    <col min="13569" max="13569" width="90" style="147" customWidth="1"/>
    <col min="13570" max="13824" width="9.140625" style="147"/>
    <col min="13825" max="13825" width="90" style="147" customWidth="1"/>
    <col min="13826" max="14080" width="9.140625" style="147"/>
    <col min="14081" max="14081" width="90" style="147" customWidth="1"/>
    <col min="14082" max="14336" width="9.140625" style="147"/>
    <col min="14337" max="14337" width="90" style="147" customWidth="1"/>
    <col min="14338" max="14592" width="9.140625" style="147"/>
    <col min="14593" max="14593" width="90" style="147" customWidth="1"/>
    <col min="14594" max="14848" width="9.140625" style="147"/>
    <col min="14849" max="14849" width="90" style="147" customWidth="1"/>
    <col min="14850" max="15104" width="9.140625" style="147"/>
    <col min="15105" max="15105" width="90" style="147" customWidth="1"/>
    <col min="15106" max="15360" width="9.140625" style="147"/>
    <col min="15361" max="15361" width="90" style="147" customWidth="1"/>
    <col min="15362" max="15616" width="9.140625" style="147"/>
    <col min="15617" max="15617" width="90" style="147" customWidth="1"/>
    <col min="15618" max="15872" width="9.140625" style="147"/>
    <col min="15873" max="15873" width="90" style="147" customWidth="1"/>
    <col min="15874" max="16128" width="9.140625" style="147"/>
    <col min="16129" max="16129" width="90" style="147" customWidth="1"/>
    <col min="16130" max="16384" width="9.140625" style="147"/>
  </cols>
  <sheetData>
    <row r="1" spans="1:6" ht="15.75" x14ac:dyDescent="0.2">
      <c r="A1" s="6" t="s">
        <v>775</v>
      </c>
    </row>
    <row r="2" spans="1:6" ht="15.75" x14ac:dyDescent="0.2">
      <c r="A2" s="148" t="s">
        <v>753</v>
      </c>
    </row>
    <row r="3" spans="1:6" ht="15.75" x14ac:dyDescent="0.25">
      <c r="A3" s="149" t="s">
        <v>754</v>
      </c>
    </row>
    <row r="4" spans="1:6" ht="15.75" x14ac:dyDescent="0.2">
      <c r="A4" s="150" t="s">
        <v>817</v>
      </c>
    </row>
    <row r="5" spans="1:6" ht="15.75" x14ac:dyDescent="0.25">
      <c r="A5" s="151"/>
    </row>
    <row r="6" spans="1:6" ht="15.75" x14ac:dyDescent="0.2">
      <c r="A6" s="6" t="s">
        <v>815</v>
      </c>
    </row>
    <row r="7" spans="1:6" ht="15.75" x14ac:dyDescent="0.2">
      <c r="A7" s="148" t="s">
        <v>749</v>
      </c>
    </row>
    <row r="8" spans="1:6" ht="15.75" x14ac:dyDescent="0.2">
      <c r="A8" s="148" t="s">
        <v>750</v>
      </c>
    </row>
    <row r="9" spans="1:6" ht="15.75" x14ac:dyDescent="0.2">
      <c r="A9" s="150" t="s">
        <v>751</v>
      </c>
    </row>
    <row r="10" spans="1:6" ht="18.75" x14ac:dyDescent="0.3">
      <c r="A10" s="157"/>
      <c r="B10" s="152"/>
    </row>
    <row r="11" spans="1:6" ht="51.75" customHeight="1" x14ac:dyDescent="0.25">
      <c r="A11" s="153" t="s">
        <v>755</v>
      </c>
      <c r="D11" s="67"/>
      <c r="E11" s="67"/>
      <c r="F11" s="67"/>
    </row>
    <row r="12" spans="1:6" ht="17.25" customHeight="1" x14ac:dyDescent="0.2">
      <c r="D12" s="67"/>
      <c r="E12" s="67"/>
      <c r="F12" s="67"/>
    </row>
    <row r="13" spans="1:6" s="155" customFormat="1" ht="33" customHeight="1" x14ac:dyDescent="0.2">
      <c r="A13" s="154" t="s">
        <v>752</v>
      </c>
      <c r="D13" s="67"/>
      <c r="E13" s="67"/>
      <c r="F13" s="67"/>
    </row>
    <row r="14" spans="1:6" s="156" customFormat="1" ht="31.5" x14ac:dyDescent="0.25">
      <c r="A14" s="158" t="s">
        <v>756</v>
      </c>
    </row>
    <row r="15" spans="1:6" s="156" customFormat="1" ht="31.5" x14ac:dyDescent="0.25">
      <c r="A15" s="158" t="s">
        <v>757</v>
      </c>
    </row>
    <row r="16" spans="1:6" s="156" customFormat="1" ht="21.75" customHeight="1" x14ac:dyDescent="0.25">
      <c r="A16" s="158" t="s">
        <v>758</v>
      </c>
    </row>
    <row r="17" spans="1:1" s="156" customFormat="1" ht="31.5" x14ac:dyDescent="0.25">
      <c r="A17" s="158" t="s">
        <v>759</v>
      </c>
    </row>
    <row r="18" spans="1:1" ht="31.5" x14ac:dyDescent="0.25">
      <c r="A18" s="158" t="s">
        <v>760</v>
      </c>
    </row>
    <row r="19" spans="1:1" ht="31.5" x14ac:dyDescent="0.25">
      <c r="A19" s="213" t="s">
        <v>776</v>
      </c>
    </row>
    <row r="20" spans="1:1" ht="24" customHeight="1" x14ac:dyDescent="0.25">
      <c r="A20" s="214" t="s">
        <v>781</v>
      </c>
    </row>
    <row r="23" spans="1:1" ht="18.75" x14ac:dyDescent="0.2">
      <c r="A23" s="18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Дх</vt:lpstr>
      <vt:lpstr>МП</vt:lpstr>
      <vt:lpstr>вед. </vt:lpstr>
      <vt:lpstr>источ.</vt:lpstr>
      <vt:lpstr>прил. 5 госполном</vt:lpstr>
      <vt:lpstr>прил. 6 (8_ субсидии НКО)</vt:lpstr>
      <vt:lpstr>'вед. '!APPT</vt:lpstr>
      <vt:lpstr>'вед. '!SIGN</vt:lpstr>
      <vt:lpstr>'вед. '!Заголовки_для_печати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2025-02-17T06:51:47Z</cp:lastPrinted>
  <dcterms:created xsi:type="dcterms:W3CDTF">2021-09-22T04:47:41Z</dcterms:created>
  <dcterms:modified xsi:type="dcterms:W3CDTF">2025-02-24T10:38:56Z</dcterms:modified>
</cp:coreProperties>
</file>